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1c1812bde062c1/Documents/3_FH/Businessplanning/Templates_AF/"/>
    </mc:Choice>
  </mc:AlternateContent>
  <xr:revisionPtr revIDLastSave="553" documentId="8_{668C0832-33FF-4230-80F2-C20932819C22}" xr6:coauthVersionLast="47" xr6:coauthVersionMax="47" xr10:uidLastSave="{C1BD5D45-C1D0-4692-B454-F92A33EB25BC}"/>
  <bookViews>
    <workbookView xWindow="28680" yWindow="-120" windowWidth="29040" windowHeight="15840" xr2:uid="{02C2F108-BB5B-420C-B8A6-5261A5EFDB17}"/>
  </bookViews>
  <sheets>
    <sheet name="Instructions" sheetId="25" r:id="rId1"/>
    <sheet name="Sales in units" sheetId="1" r:id="rId2"/>
    <sheet name="Price calculation" sheetId="20" r:id="rId3"/>
    <sheet name="Revenues" sheetId="2" r:id="rId4"/>
    <sheet name="Sales_revenues_4 years" sheetId="22" r:id="rId5"/>
    <sheet name="Sales and revenues overview" sheetId="24" r:id="rId6"/>
    <sheet name="COGS" sheetId="3" r:id="rId7"/>
    <sheet name="Distribution costs" sheetId="4" r:id="rId8"/>
    <sheet name="Calculation Personnel costs" sheetId="11" r:id="rId9"/>
    <sheet name="Personnel costs" sheetId="5" r:id="rId10"/>
    <sheet name="Marketing costs" sheetId="18" r:id="rId11"/>
    <sheet name="Cost structure" sheetId="7" r:id="rId12"/>
    <sheet name="Depreciation schedule" sheetId="8" r:id="rId13"/>
    <sheet name="Liquidity plan" sheetId="23" r:id="rId14"/>
    <sheet name="PLA" sheetId="9" r:id="rId15"/>
    <sheet name="Balance sheet" sheetId="10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0" l="1"/>
  <c r="E5" i="10"/>
  <c r="F5" i="10"/>
  <c r="C5" i="10"/>
  <c r="D4" i="9"/>
  <c r="E4" i="9"/>
  <c r="F4" i="9"/>
  <c r="C4" i="9"/>
  <c r="R4" i="23"/>
  <c r="S4" i="23"/>
  <c r="T4" i="23"/>
  <c r="Q4" i="23"/>
  <c r="O4" i="23"/>
  <c r="K4" i="8"/>
  <c r="I4" i="8"/>
  <c r="G4" i="8"/>
  <c r="E4" i="8"/>
  <c r="R5" i="7"/>
  <c r="S5" i="7"/>
  <c r="T5" i="7"/>
  <c r="Q5" i="7"/>
  <c r="O5" i="7"/>
  <c r="O21" i="18"/>
  <c r="O4" i="18"/>
  <c r="O18" i="5"/>
  <c r="O4" i="5"/>
  <c r="O18" i="4"/>
  <c r="O5" i="4"/>
  <c r="O18" i="3"/>
  <c r="O5" i="3"/>
  <c r="V4" i="24"/>
  <c r="U4" i="24"/>
  <c r="T4" i="24"/>
  <c r="O4" i="24"/>
  <c r="J4" i="22"/>
  <c r="K4" i="22"/>
  <c r="L4" i="22"/>
  <c r="I4" i="22"/>
  <c r="D4" i="22"/>
  <c r="E4" i="22"/>
  <c r="F4" i="22"/>
  <c r="C4" i="22"/>
  <c r="O18" i="2"/>
  <c r="O5" i="2"/>
  <c r="K3" i="20"/>
  <c r="J3" i="20"/>
  <c r="I3" i="20"/>
  <c r="E16" i="20"/>
  <c r="F16" i="20"/>
  <c r="G16" i="20"/>
  <c r="D16" i="20"/>
  <c r="E3" i="20"/>
  <c r="F3" i="20"/>
  <c r="G3" i="20"/>
  <c r="D3" i="20"/>
  <c r="O18" i="1"/>
  <c r="O5" i="1"/>
  <c r="D18" i="9"/>
  <c r="E18" i="9"/>
  <c r="F18" i="9"/>
  <c r="C18" i="9"/>
  <c r="Z23" i="7"/>
  <c r="Y23" i="7"/>
  <c r="Z21" i="7"/>
  <c r="Y21" i="7"/>
  <c r="Z20" i="7"/>
  <c r="Y20" i="7"/>
  <c r="Z19" i="7"/>
  <c r="Y19" i="7"/>
  <c r="Z18" i="7"/>
  <c r="Y18" i="7"/>
  <c r="X18" i="7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D23" i="4"/>
  <c r="E23" i="4"/>
  <c r="F23" i="4"/>
  <c r="G23" i="4"/>
  <c r="H23" i="4"/>
  <c r="I23" i="4"/>
  <c r="J23" i="4"/>
  <c r="K23" i="4"/>
  <c r="L23" i="4"/>
  <c r="M23" i="4"/>
  <c r="N23" i="4"/>
  <c r="C23" i="4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C24" i="20"/>
  <c r="C22" i="20"/>
  <c r="N26" i="1"/>
  <c r="M26" i="1"/>
  <c r="L26" i="1"/>
  <c r="K26" i="1"/>
  <c r="J26" i="1"/>
  <c r="I26" i="1"/>
  <c r="H26" i="1"/>
  <c r="G26" i="1"/>
  <c r="G27" i="1" s="1"/>
  <c r="F26" i="1"/>
  <c r="F27" i="1" s="1"/>
  <c r="E26" i="1"/>
  <c r="D26" i="1"/>
  <c r="C26" i="1"/>
  <c r="O25" i="1"/>
  <c r="O24" i="1"/>
  <c r="O23" i="1"/>
  <c r="N22" i="1"/>
  <c r="M22" i="1"/>
  <c r="M27" i="1" s="1"/>
  <c r="L22" i="1"/>
  <c r="L27" i="1" s="1"/>
  <c r="K22" i="1"/>
  <c r="K27" i="1" s="1"/>
  <c r="J22" i="1"/>
  <c r="J27" i="1" s="1"/>
  <c r="I22" i="1"/>
  <c r="I27" i="1" s="1"/>
  <c r="H22" i="1"/>
  <c r="G22" i="1"/>
  <c r="F22" i="1"/>
  <c r="E22" i="1"/>
  <c r="D22" i="1"/>
  <c r="C22" i="1"/>
  <c r="C27" i="1" s="1"/>
  <c r="O21" i="1"/>
  <c r="O20" i="1"/>
  <c r="O19" i="1"/>
  <c r="O22" i="1" s="1"/>
  <c r="O6" i="1"/>
  <c r="C13" i="1"/>
  <c r="C9" i="1"/>
  <c r="D27" i="1" l="1"/>
  <c r="H27" i="1"/>
  <c r="E27" i="1"/>
  <c r="N27" i="1"/>
  <c r="O26" i="1"/>
  <c r="D6" i="22" s="1"/>
  <c r="O27" i="1"/>
  <c r="C14" i="1"/>
  <c r="Q3" i="23"/>
  <c r="Q39" i="23"/>
  <c r="Q38" i="23"/>
  <c r="D18" i="20"/>
  <c r="F17" i="20"/>
  <c r="D17" i="20"/>
  <c r="C14" i="5"/>
  <c r="C12" i="8"/>
  <c r="C17" i="8" s="1"/>
  <c r="E10" i="8"/>
  <c r="F10" i="8" s="1"/>
  <c r="G10" i="8"/>
  <c r="I10" i="8"/>
  <c r="K10" i="8"/>
  <c r="O21" i="5"/>
  <c r="O7" i="5"/>
  <c r="O7" i="23"/>
  <c r="O31" i="23"/>
  <c r="O33" i="23"/>
  <c r="K4" i="20"/>
  <c r="J4" i="20"/>
  <c r="I4" i="20"/>
  <c r="F5" i="20"/>
  <c r="F6" i="20" s="1"/>
  <c r="F7" i="20" s="1"/>
  <c r="G5" i="20"/>
  <c r="G6" i="20" s="1"/>
  <c r="G7" i="20" s="1"/>
  <c r="E7" i="22"/>
  <c r="U5" i="24" s="1"/>
  <c r="U10" i="24" s="1"/>
  <c r="F7" i="22"/>
  <c r="V5" i="24" s="1"/>
  <c r="V10" i="24" s="1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N10" i="4"/>
  <c r="M10" i="4"/>
  <c r="L10" i="4"/>
  <c r="K10" i="4"/>
  <c r="J10" i="4"/>
  <c r="I10" i="4"/>
  <c r="H10" i="4"/>
  <c r="G10" i="4"/>
  <c r="F10" i="4"/>
  <c r="E10" i="4"/>
  <c r="D10" i="4"/>
  <c r="C10" i="4"/>
  <c r="N8" i="4"/>
  <c r="M8" i="4"/>
  <c r="L8" i="4"/>
  <c r="K8" i="4"/>
  <c r="J8" i="4"/>
  <c r="I8" i="4"/>
  <c r="H8" i="4"/>
  <c r="G8" i="4"/>
  <c r="F8" i="4"/>
  <c r="E8" i="4"/>
  <c r="D8" i="4"/>
  <c r="C8" i="4"/>
  <c r="N7" i="4"/>
  <c r="M7" i="4"/>
  <c r="L7" i="4"/>
  <c r="K7" i="4"/>
  <c r="J7" i="4"/>
  <c r="I7" i="4"/>
  <c r="H7" i="4"/>
  <c r="G7" i="4"/>
  <c r="F7" i="4"/>
  <c r="E7" i="4"/>
  <c r="D7" i="4"/>
  <c r="C7" i="4"/>
  <c r="N6" i="4"/>
  <c r="M6" i="4"/>
  <c r="L6" i="4"/>
  <c r="K6" i="4"/>
  <c r="J6" i="4"/>
  <c r="I6" i="4"/>
  <c r="H6" i="4"/>
  <c r="G6" i="4"/>
  <c r="F6" i="4"/>
  <c r="E6" i="4"/>
  <c r="D6" i="4"/>
  <c r="C6" i="4"/>
  <c r="K9" i="20"/>
  <c r="E5" i="20"/>
  <c r="D5" i="20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C6" i="3"/>
  <c r="H10" i="8" l="1"/>
  <c r="J10" i="8" s="1"/>
  <c r="L10" i="8" s="1"/>
  <c r="O10" i="23"/>
  <c r="E5" i="9"/>
  <c r="E17" i="20"/>
  <c r="E18" i="20"/>
  <c r="G17" i="20"/>
  <c r="L19" i="4"/>
  <c r="E19" i="3"/>
  <c r="C21" i="3"/>
  <c r="D19" i="3"/>
  <c r="J20" i="3"/>
  <c r="C19" i="4"/>
  <c r="G19" i="3"/>
  <c r="D21" i="3"/>
  <c r="C20" i="4"/>
  <c r="H19" i="3"/>
  <c r="E21" i="3"/>
  <c r="F20" i="4"/>
  <c r="I9" i="20"/>
  <c r="I19" i="3"/>
  <c r="G21" i="3"/>
  <c r="C21" i="4"/>
  <c r="J9" i="20"/>
  <c r="J19" i="3"/>
  <c r="H21" i="3"/>
  <c r="F21" i="4"/>
  <c r="C20" i="3"/>
  <c r="I21" i="3"/>
  <c r="I10" i="20"/>
  <c r="D20" i="3"/>
  <c r="J21" i="3"/>
  <c r="E20" i="3"/>
  <c r="G20" i="3"/>
  <c r="H20" i="3"/>
  <c r="C19" i="3"/>
  <c r="I20" i="3"/>
  <c r="F5" i="9"/>
  <c r="F11" i="22"/>
  <c r="S6" i="7"/>
  <c r="Y6" i="7" s="1"/>
  <c r="T6" i="7"/>
  <c r="Z6" i="7" s="1"/>
  <c r="O26" i="23"/>
  <c r="O24" i="23"/>
  <c r="O23" i="23"/>
  <c r="O30" i="23"/>
  <c r="O21" i="23"/>
  <c r="O20" i="23"/>
  <c r="O18" i="23"/>
  <c r="O17" i="23"/>
  <c r="O16" i="23"/>
  <c r="O15" i="23"/>
  <c r="O25" i="23"/>
  <c r="O29" i="23"/>
  <c r="O22" i="23"/>
  <c r="O19" i="23"/>
  <c r="O14" i="23"/>
  <c r="D21" i="4"/>
  <c r="F19" i="3"/>
  <c r="F20" i="3"/>
  <c r="F21" i="3"/>
  <c r="M19" i="4"/>
  <c r="E20" i="4"/>
  <c r="E21" i="4"/>
  <c r="K19" i="4"/>
  <c r="G20" i="4"/>
  <c r="G21" i="4"/>
  <c r="J19" i="4"/>
  <c r="H20" i="4"/>
  <c r="H21" i="4"/>
  <c r="I20" i="4"/>
  <c r="I19" i="4"/>
  <c r="K19" i="3"/>
  <c r="K20" i="3"/>
  <c r="K21" i="3"/>
  <c r="H19" i="4"/>
  <c r="J20" i="4"/>
  <c r="J21" i="4"/>
  <c r="I21" i="4"/>
  <c r="L19" i="3"/>
  <c r="L20" i="3"/>
  <c r="L21" i="3"/>
  <c r="G19" i="4"/>
  <c r="K20" i="4"/>
  <c r="K21" i="4"/>
  <c r="F18" i="20"/>
  <c r="M19" i="3"/>
  <c r="M20" i="3"/>
  <c r="M21" i="3"/>
  <c r="F19" i="4"/>
  <c r="L20" i="4"/>
  <c r="L21" i="4"/>
  <c r="N19" i="3"/>
  <c r="N20" i="3"/>
  <c r="N21" i="3"/>
  <c r="E19" i="4"/>
  <c r="M20" i="4"/>
  <c r="M21" i="4"/>
  <c r="D19" i="4"/>
  <c r="N20" i="4"/>
  <c r="N21" i="4"/>
  <c r="N19" i="4"/>
  <c r="D20" i="4"/>
  <c r="E6" i="20"/>
  <c r="E7" i="20" s="1"/>
  <c r="F8" i="20"/>
  <c r="G8" i="20"/>
  <c r="K5" i="22" l="1"/>
  <c r="L6" i="22"/>
  <c r="K8" i="20"/>
  <c r="L5" i="22"/>
  <c r="K6" i="22"/>
  <c r="J10" i="20"/>
  <c r="S7" i="7"/>
  <c r="Y7" i="7" s="1"/>
  <c r="O27" i="23"/>
  <c r="F11" i="20"/>
  <c r="G11" i="20" l="1"/>
  <c r="G18" i="20"/>
  <c r="F12" i="20"/>
  <c r="F19" i="20" s="1"/>
  <c r="F20" i="20" s="1"/>
  <c r="F21" i="20" s="1"/>
  <c r="L7" i="22"/>
  <c r="K7" i="22"/>
  <c r="K10" i="20"/>
  <c r="T7" i="7"/>
  <c r="Z7" i="7" s="1"/>
  <c r="U6" i="24" l="1"/>
  <c r="U11" i="24" s="1"/>
  <c r="V6" i="24"/>
  <c r="V11" i="24" s="1"/>
  <c r="F22" i="20"/>
  <c r="F23" i="20" s="1"/>
  <c r="K11" i="20"/>
  <c r="G12" i="20"/>
  <c r="G19" i="20" s="1"/>
  <c r="G20" i="20" s="1"/>
  <c r="G21" i="20" s="1"/>
  <c r="L9" i="22"/>
  <c r="L11" i="22"/>
  <c r="F12" i="22"/>
  <c r="F6" i="9"/>
  <c r="L6" i="9" s="1"/>
  <c r="K9" i="22"/>
  <c r="E6" i="9"/>
  <c r="K6" i="9" s="1"/>
  <c r="E12" i="22"/>
  <c r="D6" i="20"/>
  <c r="D7" i="20" s="1"/>
  <c r="D12" i="11"/>
  <c r="E12" i="11"/>
  <c r="C12" i="11"/>
  <c r="E15" i="11"/>
  <c r="D15" i="11"/>
  <c r="C15" i="11"/>
  <c r="F13" i="11"/>
  <c r="D9" i="11"/>
  <c r="E9" i="11"/>
  <c r="C9" i="11"/>
  <c r="F8" i="11"/>
  <c r="F7" i="11"/>
  <c r="F6" i="11"/>
  <c r="E11" i="8"/>
  <c r="F11" i="8" s="1"/>
  <c r="G11" i="8"/>
  <c r="I11" i="8"/>
  <c r="K11" i="8"/>
  <c r="K9" i="8"/>
  <c r="K8" i="8"/>
  <c r="K7" i="8"/>
  <c r="K6" i="8"/>
  <c r="I9" i="8"/>
  <c r="I8" i="8"/>
  <c r="I7" i="8"/>
  <c r="I6" i="8"/>
  <c r="G9" i="8"/>
  <c r="G8" i="8"/>
  <c r="G7" i="8"/>
  <c r="G6" i="8"/>
  <c r="E7" i="8"/>
  <c r="F7" i="8" s="1"/>
  <c r="E8" i="8"/>
  <c r="F8" i="8" s="1"/>
  <c r="E9" i="8"/>
  <c r="F9" i="8" s="1"/>
  <c r="E6" i="8"/>
  <c r="F6" i="8" s="1"/>
  <c r="H11" i="8" l="1"/>
  <c r="D6" i="10" s="1"/>
  <c r="H7" i="8"/>
  <c r="J7" i="8" s="1"/>
  <c r="L7" i="8" s="1"/>
  <c r="G22" i="20"/>
  <c r="G23" i="20" s="1"/>
  <c r="F24" i="20"/>
  <c r="F25" i="20" s="1"/>
  <c r="H8" i="8"/>
  <c r="J8" i="8" s="1"/>
  <c r="L8" i="8" s="1"/>
  <c r="H9" i="8"/>
  <c r="J9" i="8" s="1"/>
  <c r="L9" i="8" s="1"/>
  <c r="D8" i="20"/>
  <c r="E8" i="20"/>
  <c r="F12" i="11"/>
  <c r="F14" i="11"/>
  <c r="F15" i="11" s="1"/>
  <c r="F9" i="11"/>
  <c r="I12" i="8"/>
  <c r="C6" i="10"/>
  <c r="G12" i="8"/>
  <c r="J11" i="8"/>
  <c r="K12" i="8"/>
  <c r="F12" i="8"/>
  <c r="C7" i="10" s="1"/>
  <c r="H6" i="8"/>
  <c r="J6" i="8" s="1"/>
  <c r="L6" i="8" s="1"/>
  <c r="I25" i="2" l="1"/>
  <c r="I24" i="2"/>
  <c r="I23" i="2"/>
  <c r="F23" i="2"/>
  <c r="D25" i="2"/>
  <c r="N25" i="2"/>
  <c r="M23" i="2"/>
  <c r="K23" i="2"/>
  <c r="H25" i="2"/>
  <c r="H24" i="2"/>
  <c r="H23" i="2"/>
  <c r="H26" i="2" s="1"/>
  <c r="F24" i="2"/>
  <c r="D24" i="2"/>
  <c r="C23" i="2"/>
  <c r="N23" i="2"/>
  <c r="M25" i="2"/>
  <c r="L23" i="2"/>
  <c r="J25" i="2"/>
  <c r="G25" i="2"/>
  <c r="G24" i="2"/>
  <c r="G23" i="2"/>
  <c r="F25" i="2"/>
  <c r="E24" i="2"/>
  <c r="D23" i="2"/>
  <c r="C24" i="2"/>
  <c r="L24" i="2"/>
  <c r="K24" i="2"/>
  <c r="J24" i="2"/>
  <c r="E25" i="2"/>
  <c r="E23" i="2"/>
  <c r="C25" i="2"/>
  <c r="N24" i="2"/>
  <c r="M24" i="2"/>
  <c r="L25" i="2"/>
  <c r="K25" i="2"/>
  <c r="J23" i="2"/>
  <c r="G24" i="20"/>
  <c r="G25" i="20" s="1"/>
  <c r="E11" i="2"/>
  <c r="E8" i="2"/>
  <c r="K10" i="2"/>
  <c r="I12" i="2"/>
  <c r="I8" i="20"/>
  <c r="J8" i="20"/>
  <c r="K12" i="2"/>
  <c r="L8" i="2"/>
  <c r="M12" i="2"/>
  <c r="E12" i="2"/>
  <c r="N11" i="2"/>
  <c r="K7" i="2"/>
  <c r="M7" i="2"/>
  <c r="I7" i="2"/>
  <c r="C8" i="10"/>
  <c r="E11" i="20"/>
  <c r="N21" i="2"/>
  <c r="M20" i="2"/>
  <c r="L20" i="2"/>
  <c r="L19" i="2"/>
  <c r="D19" i="2"/>
  <c r="L21" i="2"/>
  <c r="K21" i="2"/>
  <c r="K20" i="2"/>
  <c r="K19" i="2"/>
  <c r="J21" i="2"/>
  <c r="J20" i="2"/>
  <c r="J19" i="2"/>
  <c r="I21" i="2"/>
  <c r="I20" i="2"/>
  <c r="I19" i="2"/>
  <c r="G20" i="2"/>
  <c r="H21" i="2"/>
  <c r="H20" i="2"/>
  <c r="H19" i="2"/>
  <c r="G21" i="2"/>
  <c r="G19" i="2"/>
  <c r="F21" i="2"/>
  <c r="D20" i="2"/>
  <c r="F19" i="2"/>
  <c r="E19" i="2"/>
  <c r="D21" i="2"/>
  <c r="F20" i="2"/>
  <c r="E21" i="2"/>
  <c r="E20" i="2"/>
  <c r="C21" i="2"/>
  <c r="C20" i="2"/>
  <c r="C19" i="2"/>
  <c r="N20" i="2"/>
  <c r="N19" i="2"/>
  <c r="M21" i="2"/>
  <c r="M19" i="2"/>
  <c r="G7" i="2"/>
  <c r="F7" i="2"/>
  <c r="K6" i="2"/>
  <c r="D7" i="2"/>
  <c r="F8" i="2"/>
  <c r="D12" i="2"/>
  <c r="J8" i="2"/>
  <c r="F10" i="2"/>
  <c r="N8" i="2"/>
  <c r="M8" i="2"/>
  <c r="K11" i="2"/>
  <c r="M10" i="2"/>
  <c r="F6" i="2"/>
  <c r="M6" i="2"/>
  <c r="G12" i="2"/>
  <c r="J11" i="2"/>
  <c r="G8" i="2"/>
  <c r="E7" i="2"/>
  <c r="L6" i="2"/>
  <c r="L12" i="2"/>
  <c r="G11" i="2"/>
  <c r="N7" i="2"/>
  <c r="K8" i="2"/>
  <c r="N12" i="2"/>
  <c r="N10" i="2"/>
  <c r="M11" i="2"/>
  <c r="C6" i="2"/>
  <c r="F11" i="2"/>
  <c r="G10" i="2"/>
  <c r="N6" i="2"/>
  <c r="C7" i="2"/>
  <c r="C8" i="2"/>
  <c r="D6" i="2"/>
  <c r="I6" i="2"/>
  <c r="H10" i="2"/>
  <c r="J12" i="2"/>
  <c r="L7" i="2"/>
  <c r="D8" i="2"/>
  <c r="I8" i="2"/>
  <c r="E10" i="2"/>
  <c r="C10" i="2"/>
  <c r="C11" i="2"/>
  <c r="G6" i="2"/>
  <c r="F12" i="2"/>
  <c r="C12" i="2"/>
  <c r="D10" i="2"/>
  <c r="H6" i="2"/>
  <c r="I10" i="2"/>
  <c r="J6" i="2"/>
  <c r="D11" i="2"/>
  <c r="H8" i="2"/>
  <c r="I11" i="2"/>
  <c r="J7" i="2"/>
  <c r="L11" i="2"/>
  <c r="H11" i="2"/>
  <c r="E6" i="2"/>
  <c r="L10" i="2"/>
  <c r="H12" i="2"/>
  <c r="D11" i="20"/>
  <c r="H7" i="2"/>
  <c r="J10" i="2"/>
  <c r="L11" i="8"/>
  <c r="F6" i="10" s="1"/>
  <c r="E6" i="10"/>
  <c r="H12" i="8"/>
  <c r="D7" i="10" s="1"/>
  <c r="D8" i="10" s="1"/>
  <c r="J12" i="8"/>
  <c r="E7" i="10" s="1"/>
  <c r="E26" i="2" l="1"/>
  <c r="O25" i="2"/>
  <c r="I26" i="2"/>
  <c r="C26" i="2"/>
  <c r="J26" i="2"/>
  <c r="G26" i="2"/>
  <c r="F26" i="2"/>
  <c r="L26" i="2"/>
  <c r="N26" i="2"/>
  <c r="D26" i="2"/>
  <c r="K26" i="2"/>
  <c r="M26" i="2"/>
  <c r="D12" i="20"/>
  <c r="D19" i="20" s="1"/>
  <c r="E12" i="20"/>
  <c r="E19" i="20" s="1"/>
  <c r="E20" i="20" s="1"/>
  <c r="E21" i="20" s="1"/>
  <c r="I11" i="20"/>
  <c r="J11" i="20"/>
  <c r="L12" i="8"/>
  <c r="F7" i="10" s="1"/>
  <c r="F8" i="10" s="1"/>
  <c r="E8" i="10"/>
  <c r="D20" i="20" l="1"/>
  <c r="D21" i="20" s="1"/>
  <c r="E22" i="20"/>
  <c r="E23" i="20" s="1"/>
  <c r="O22" i="18"/>
  <c r="F33" i="18"/>
  <c r="G33" i="18"/>
  <c r="L33" i="18"/>
  <c r="M33" i="18"/>
  <c r="N33" i="18"/>
  <c r="E11" i="9"/>
  <c r="E27" i="9" s="1"/>
  <c r="F11" i="9"/>
  <c r="F27" i="9" s="1"/>
  <c r="E8" i="9"/>
  <c r="K8" i="9" s="1"/>
  <c r="F8" i="9"/>
  <c r="L8" i="9" s="1"/>
  <c r="E7" i="9"/>
  <c r="F7" i="9"/>
  <c r="T22" i="7"/>
  <c r="Z22" i="7" s="1"/>
  <c r="S22" i="7"/>
  <c r="Y22" i="7" s="1"/>
  <c r="E33" i="18"/>
  <c r="D33" i="18"/>
  <c r="C33" i="18"/>
  <c r="O32" i="18"/>
  <c r="O31" i="18"/>
  <c r="O30" i="18"/>
  <c r="O29" i="18"/>
  <c r="O28" i="18"/>
  <c r="O27" i="18"/>
  <c r="O26" i="18"/>
  <c r="O25" i="18"/>
  <c r="O24" i="18"/>
  <c r="O23" i="18"/>
  <c r="K33" i="18"/>
  <c r="J33" i="18"/>
  <c r="I33" i="18"/>
  <c r="H33" i="18"/>
  <c r="L9" i="1"/>
  <c r="K9" i="1"/>
  <c r="J9" i="1"/>
  <c r="D9" i="1"/>
  <c r="J28" i="5"/>
  <c r="O25" i="4"/>
  <c r="O24" i="4"/>
  <c r="M26" i="4"/>
  <c r="L26" i="4"/>
  <c r="O23" i="4"/>
  <c r="O21" i="4"/>
  <c r="Q21" i="4" s="1"/>
  <c r="O20" i="4"/>
  <c r="L22" i="4"/>
  <c r="F22" i="4"/>
  <c r="F27" i="4" s="1"/>
  <c r="E22" i="4"/>
  <c r="E27" i="4" s="1"/>
  <c r="C22" i="4"/>
  <c r="O25" i="3"/>
  <c r="O24" i="3"/>
  <c r="J26" i="3"/>
  <c r="D26" i="3"/>
  <c r="O21" i="3"/>
  <c r="Q21" i="3" s="1"/>
  <c r="O20" i="3"/>
  <c r="O19" i="3"/>
  <c r="O24" i="2"/>
  <c r="O21" i="2"/>
  <c r="O20" i="2"/>
  <c r="M22" i="2"/>
  <c r="M27" i="2" s="1"/>
  <c r="L22" i="2"/>
  <c r="L27" i="2" s="1"/>
  <c r="K22" i="2"/>
  <c r="K27" i="2" s="1"/>
  <c r="J22" i="2"/>
  <c r="J27" i="2" s="1"/>
  <c r="G22" i="2"/>
  <c r="G27" i="2" s="1"/>
  <c r="F22" i="2"/>
  <c r="F27" i="2" s="1"/>
  <c r="D22" i="2"/>
  <c r="D27" i="2" s="1"/>
  <c r="C22" i="2"/>
  <c r="C27" i="2" s="1"/>
  <c r="N26" i="4"/>
  <c r="K26" i="4"/>
  <c r="J26" i="4"/>
  <c r="I26" i="4"/>
  <c r="H26" i="4"/>
  <c r="G26" i="4"/>
  <c r="F26" i="4"/>
  <c r="E26" i="4"/>
  <c r="D26" i="4"/>
  <c r="C26" i="4"/>
  <c r="N22" i="4"/>
  <c r="M22" i="4"/>
  <c r="K22" i="4"/>
  <c r="J22" i="4"/>
  <c r="I22" i="4"/>
  <c r="H22" i="4"/>
  <c r="G22" i="4"/>
  <c r="D22" i="4"/>
  <c r="O19" i="4"/>
  <c r="N26" i="3"/>
  <c r="M26" i="3"/>
  <c r="L26" i="3"/>
  <c r="K26" i="3"/>
  <c r="I26" i="3"/>
  <c r="H26" i="3"/>
  <c r="G26" i="3"/>
  <c r="F26" i="3"/>
  <c r="E26" i="3"/>
  <c r="C26" i="3"/>
  <c r="N22" i="3"/>
  <c r="M22" i="3"/>
  <c r="L22" i="3"/>
  <c r="K22" i="3"/>
  <c r="J22" i="3"/>
  <c r="I22" i="3"/>
  <c r="H22" i="3"/>
  <c r="G22" i="3"/>
  <c r="F22" i="3"/>
  <c r="E22" i="3"/>
  <c r="D22" i="3"/>
  <c r="D27" i="3" s="1"/>
  <c r="C22" i="3"/>
  <c r="C27" i="3" s="1"/>
  <c r="N22" i="2"/>
  <c r="N27" i="2" s="1"/>
  <c r="I22" i="2"/>
  <c r="I27" i="2" s="1"/>
  <c r="H22" i="2"/>
  <c r="H27" i="2" s="1"/>
  <c r="E22" i="2"/>
  <c r="E27" i="2" s="1"/>
  <c r="N13" i="1"/>
  <c r="M13" i="1"/>
  <c r="L13" i="1"/>
  <c r="K13" i="1"/>
  <c r="J13" i="1"/>
  <c r="I13" i="1"/>
  <c r="H13" i="1"/>
  <c r="G13" i="1"/>
  <c r="F13" i="1"/>
  <c r="E13" i="1"/>
  <c r="D13" i="1"/>
  <c r="E9" i="1"/>
  <c r="F9" i="1"/>
  <c r="G9" i="1"/>
  <c r="H9" i="1"/>
  <c r="I9" i="1"/>
  <c r="M9" i="1"/>
  <c r="N9" i="1"/>
  <c r="C22" i="7"/>
  <c r="D22" i="7"/>
  <c r="E22" i="7"/>
  <c r="F22" i="7"/>
  <c r="G22" i="7"/>
  <c r="H22" i="7"/>
  <c r="I22" i="7"/>
  <c r="J22" i="7"/>
  <c r="K22" i="7"/>
  <c r="L22" i="7"/>
  <c r="M22" i="7"/>
  <c r="N22" i="7"/>
  <c r="H16" i="18"/>
  <c r="H23" i="7" s="1"/>
  <c r="J16" i="18"/>
  <c r="J23" i="7" s="1"/>
  <c r="C16" i="18"/>
  <c r="C23" i="7" s="1"/>
  <c r="O15" i="18"/>
  <c r="O14" i="18"/>
  <c r="O13" i="18"/>
  <c r="O12" i="18"/>
  <c r="O11" i="18"/>
  <c r="O10" i="18"/>
  <c r="O9" i="18"/>
  <c r="K27" i="4" l="1"/>
  <c r="I27" i="3"/>
  <c r="H27" i="4"/>
  <c r="G27" i="3"/>
  <c r="G27" i="4"/>
  <c r="N27" i="4"/>
  <c r="J27" i="3"/>
  <c r="I27" i="4"/>
  <c r="L27" i="4"/>
  <c r="L14" i="1"/>
  <c r="E27" i="3"/>
  <c r="M14" i="1"/>
  <c r="F27" i="3"/>
  <c r="J27" i="4"/>
  <c r="H27" i="3"/>
  <c r="M27" i="4"/>
  <c r="M27" i="3"/>
  <c r="K27" i="3"/>
  <c r="L27" i="3"/>
  <c r="N27" i="3"/>
  <c r="D27" i="4"/>
  <c r="C27" i="4"/>
  <c r="D22" i="20"/>
  <c r="D23" i="20" s="1"/>
  <c r="D24" i="20" s="1"/>
  <c r="D25" i="20" s="1"/>
  <c r="N14" i="1"/>
  <c r="E14" i="1"/>
  <c r="G14" i="1"/>
  <c r="K14" i="1"/>
  <c r="H14" i="1"/>
  <c r="F14" i="1"/>
  <c r="I14" i="1"/>
  <c r="D14" i="1"/>
  <c r="J14" i="1"/>
  <c r="Q19" i="3"/>
  <c r="Q19" i="4"/>
  <c r="Q23" i="4"/>
  <c r="Q24" i="4"/>
  <c r="Q25" i="4"/>
  <c r="Q24" i="3"/>
  <c r="Q25" i="3"/>
  <c r="E24" i="20"/>
  <c r="E25" i="20" s="1"/>
  <c r="L7" i="9"/>
  <c r="F9" i="9"/>
  <c r="K7" i="9"/>
  <c r="E9" i="9"/>
  <c r="N28" i="5"/>
  <c r="H28" i="5"/>
  <c r="G28" i="5"/>
  <c r="C28" i="5"/>
  <c r="I28" i="5"/>
  <c r="E28" i="5"/>
  <c r="O23" i="5"/>
  <c r="F28" i="5"/>
  <c r="O33" i="18"/>
  <c r="R23" i="7" s="1"/>
  <c r="X23" i="7" s="1"/>
  <c r="D28" i="5"/>
  <c r="O26" i="5"/>
  <c r="I16" i="18"/>
  <c r="I23" i="7" s="1"/>
  <c r="O24" i="5"/>
  <c r="O25" i="5"/>
  <c r="L28" i="5"/>
  <c r="O27" i="5"/>
  <c r="O20" i="5"/>
  <c r="K28" i="5"/>
  <c r="M28" i="5"/>
  <c r="O22" i="5"/>
  <c r="O19" i="5"/>
  <c r="O26" i="4"/>
  <c r="O22" i="4"/>
  <c r="O27" i="4" s="1"/>
  <c r="O23" i="3"/>
  <c r="O22" i="3"/>
  <c r="O23" i="2"/>
  <c r="O19" i="2"/>
  <c r="Q20" i="3"/>
  <c r="L16" i="18"/>
  <c r="L23" i="7" s="1"/>
  <c r="N16" i="18"/>
  <c r="N23" i="7" s="1"/>
  <c r="K16" i="18"/>
  <c r="K23" i="7" s="1"/>
  <c r="G16" i="18"/>
  <c r="G23" i="7" s="1"/>
  <c r="E16" i="18"/>
  <c r="E23" i="7" s="1"/>
  <c r="O7" i="18"/>
  <c r="O6" i="18"/>
  <c r="O8" i="18"/>
  <c r="D16" i="18"/>
  <c r="D23" i="7" s="1"/>
  <c r="M16" i="18"/>
  <c r="M23" i="7" s="1"/>
  <c r="F16" i="18"/>
  <c r="F23" i="7" s="1"/>
  <c r="O5" i="18"/>
  <c r="O26" i="2" l="1"/>
  <c r="P6" i="24"/>
  <c r="Q26" i="4"/>
  <c r="S5" i="24"/>
  <c r="Q20" i="4"/>
  <c r="P5" i="24"/>
  <c r="R5" i="24"/>
  <c r="S6" i="24"/>
  <c r="Q5" i="24"/>
  <c r="Q6" i="24"/>
  <c r="R6" i="24"/>
  <c r="O28" i="23"/>
  <c r="D11" i="9"/>
  <c r="O26" i="3"/>
  <c r="Q26" i="3" s="1"/>
  <c r="Q23" i="3"/>
  <c r="O22" i="2"/>
  <c r="Q22" i="4"/>
  <c r="O28" i="5"/>
  <c r="R8" i="7" s="1"/>
  <c r="O16" i="18"/>
  <c r="O27" i="3" l="1"/>
  <c r="R6" i="7" s="1"/>
  <c r="X6" i="7" s="1"/>
  <c r="O27" i="2"/>
  <c r="T6" i="24"/>
  <c r="Q22" i="3"/>
  <c r="D5" i="9"/>
  <c r="D5" i="22"/>
  <c r="D7" i="22" s="1"/>
  <c r="T5" i="24"/>
  <c r="J5" i="22"/>
  <c r="J6" i="22"/>
  <c r="R7" i="7"/>
  <c r="X7" i="7" s="1"/>
  <c r="Q27" i="4"/>
  <c r="D12" i="9"/>
  <c r="S8" i="7"/>
  <c r="L9" i="9"/>
  <c r="K9" i="9"/>
  <c r="T10" i="24" l="1"/>
  <c r="E11" i="22"/>
  <c r="Q27" i="3"/>
  <c r="D8" i="9"/>
  <c r="J8" i="9" s="1"/>
  <c r="D7" i="9"/>
  <c r="J7" i="9" s="1"/>
  <c r="J7" i="22"/>
  <c r="D6" i="9"/>
  <c r="J6" i="9" s="1"/>
  <c r="T8" i="7"/>
  <c r="E12" i="9"/>
  <c r="F10" i="9"/>
  <c r="E10" i="9"/>
  <c r="J9" i="22" l="1"/>
  <c r="T11" i="24"/>
  <c r="D12" i="22"/>
  <c r="K11" i="22"/>
  <c r="D9" i="9"/>
  <c r="D10" i="9" s="1"/>
  <c r="D27" i="9"/>
  <c r="F12" i="9"/>
  <c r="O24" i="7"/>
  <c r="Q24" i="7" s="1"/>
  <c r="O20" i="7"/>
  <c r="Q20" i="7" s="1"/>
  <c r="W20" i="7" s="1"/>
  <c r="O19" i="7"/>
  <c r="Q19" i="7" s="1"/>
  <c r="W19" i="7" s="1"/>
  <c r="O11" i="7"/>
  <c r="Q11" i="7" s="1"/>
  <c r="W11" i="7" s="1"/>
  <c r="O12" i="7"/>
  <c r="Q12" i="7" s="1"/>
  <c r="W12" i="7" s="1"/>
  <c r="O16" i="7"/>
  <c r="Q16" i="7" s="1"/>
  <c r="O9" i="7"/>
  <c r="Q9" i="7" s="1"/>
  <c r="W9" i="7" s="1"/>
  <c r="M14" i="5"/>
  <c r="M8" i="7" s="1"/>
  <c r="O8" i="5"/>
  <c r="O9" i="5"/>
  <c r="O10" i="5"/>
  <c r="O11" i="5"/>
  <c r="O12" i="5"/>
  <c r="O13" i="5"/>
  <c r="N14" i="5"/>
  <c r="N8" i="7" s="1"/>
  <c r="O12" i="4"/>
  <c r="Q12" i="4" s="1"/>
  <c r="E13" i="4"/>
  <c r="D13" i="4"/>
  <c r="O8" i="4"/>
  <c r="O7" i="4"/>
  <c r="E9" i="4"/>
  <c r="D9" i="4"/>
  <c r="D14" i="4" s="1"/>
  <c r="O11" i="4"/>
  <c r="Q11" i="4" s="1"/>
  <c r="N13" i="4"/>
  <c r="M13" i="4"/>
  <c r="L13" i="4"/>
  <c r="K13" i="4"/>
  <c r="J13" i="4"/>
  <c r="I13" i="4"/>
  <c r="H13" i="4"/>
  <c r="G13" i="4"/>
  <c r="F13" i="4"/>
  <c r="C13" i="4"/>
  <c r="N9" i="4"/>
  <c r="M9" i="4"/>
  <c r="L9" i="4"/>
  <c r="K9" i="4"/>
  <c r="J9" i="4"/>
  <c r="I9" i="4"/>
  <c r="H9" i="4"/>
  <c r="G9" i="4"/>
  <c r="F9" i="4"/>
  <c r="C9" i="4"/>
  <c r="N13" i="3"/>
  <c r="M13" i="3"/>
  <c r="L13" i="3"/>
  <c r="K13" i="3"/>
  <c r="J13" i="3"/>
  <c r="I13" i="3"/>
  <c r="H13" i="3"/>
  <c r="G13" i="3"/>
  <c r="F13" i="3"/>
  <c r="E13" i="3"/>
  <c r="D13" i="3"/>
  <c r="C13" i="3"/>
  <c r="N9" i="3"/>
  <c r="N14" i="3" s="1"/>
  <c r="M9" i="3"/>
  <c r="M14" i="3" s="1"/>
  <c r="L9" i="3"/>
  <c r="L14" i="3" s="1"/>
  <c r="K9" i="3"/>
  <c r="K14" i="3" s="1"/>
  <c r="J9" i="3"/>
  <c r="I9" i="3"/>
  <c r="H9" i="3"/>
  <c r="H14" i="3" s="1"/>
  <c r="G9" i="3"/>
  <c r="F9" i="3"/>
  <c r="E9" i="3"/>
  <c r="D9" i="3"/>
  <c r="C9" i="3"/>
  <c r="O11" i="3"/>
  <c r="Q11" i="3" s="1"/>
  <c r="O10" i="3"/>
  <c r="Q10" i="3" s="1"/>
  <c r="O8" i="3"/>
  <c r="O7" i="3"/>
  <c r="O6" i="3"/>
  <c r="O12" i="2"/>
  <c r="O11" i="2"/>
  <c r="N13" i="2"/>
  <c r="J13" i="2"/>
  <c r="D13" i="2"/>
  <c r="O7" i="2"/>
  <c r="N9" i="2"/>
  <c r="M9" i="2"/>
  <c r="L9" i="2"/>
  <c r="D9" i="2"/>
  <c r="G9" i="2"/>
  <c r="J9" i="2"/>
  <c r="E13" i="2"/>
  <c r="F13" i="2"/>
  <c r="G13" i="2"/>
  <c r="H13" i="2"/>
  <c r="I13" i="2"/>
  <c r="K13" i="2"/>
  <c r="L13" i="2"/>
  <c r="M13" i="2"/>
  <c r="C13" i="2"/>
  <c r="E9" i="2"/>
  <c r="F9" i="2"/>
  <c r="H9" i="2"/>
  <c r="I9" i="2"/>
  <c r="K9" i="2"/>
  <c r="C9" i="2"/>
  <c r="O8" i="2"/>
  <c r="F13" i="9"/>
  <c r="E13" i="9"/>
  <c r="D13" i="9"/>
  <c r="E12" i="8"/>
  <c r="C13" i="9" s="1"/>
  <c r="D14" i="5"/>
  <c r="D8" i="7" s="1"/>
  <c r="E14" i="5"/>
  <c r="E8" i="7" s="1"/>
  <c r="F14" i="5"/>
  <c r="F8" i="7" s="1"/>
  <c r="G14" i="5"/>
  <c r="G8" i="7" s="1"/>
  <c r="H14" i="5"/>
  <c r="H8" i="7" s="1"/>
  <c r="I14" i="5"/>
  <c r="I8" i="7" s="1"/>
  <c r="J14" i="5"/>
  <c r="J8" i="7" s="1"/>
  <c r="K14" i="5"/>
  <c r="K8" i="7" s="1"/>
  <c r="L14" i="5"/>
  <c r="L8" i="7" s="1"/>
  <c r="C8" i="7"/>
  <c r="D5" i="24"/>
  <c r="E5" i="24"/>
  <c r="F5" i="24"/>
  <c r="G5" i="24"/>
  <c r="H5" i="24"/>
  <c r="I5" i="24"/>
  <c r="J5" i="24"/>
  <c r="K5" i="24"/>
  <c r="L5" i="24"/>
  <c r="M5" i="24"/>
  <c r="N5" i="24"/>
  <c r="C5" i="24"/>
  <c r="O12" i="3"/>
  <c r="Q12" i="3" s="1"/>
  <c r="O12" i="1"/>
  <c r="O11" i="1"/>
  <c r="O10" i="1"/>
  <c r="O8" i="1"/>
  <c r="O7" i="1"/>
  <c r="E14" i="4" l="1"/>
  <c r="D14" i="2"/>
  <c r="L14" i="2"/>
  <c r="I14" i="4"/>
  <c r="K14" i="2"/>
  <c r="H14" i="4"/>
  <c r="H7" i="7" s="1"/>
  <c r="I14" i="2"/>
  <c r="C14" i="2"/>
  <c r="J14" i="4"/>
  <c r="K14" i="4"/>
  <c r="K7" i="7" s="1"/>
  <c r="J14" i="2"/>
  <c r="L14" i="4"/>
  <c r="L7" i="7" s="1"/>
  <c r="N14" i="4"/>
  <c r="N7" i="7" s="1"/>
  <c r="F14" i="3"/>
  <c r="F6" i="7" s="1"/>
  <c r="E14" i="2"/>
  <c r="H14" i="2"/>
  <c r="N14" i="2"/>
  <c r="C14" i="4"/>
  <c r="C7" i="7" s="1"/>
  <c r="I14" i="3"/>
  <c r="I6" i="7" s="1"/>
  <c r="G14" i="2"/>
  <c r="M14" i="4"/>
  <c r="M7" i="7" s="1"/>
  <c r="M14" i="2"/>
  <c r="F14" i="4"/>
  <c r="F7" i="7" s="1"/>
  <c r="G14" i="3"/>
  <c r="G6" i="7" s="1"/>
  <c r="F14" i="2"/>
  <c r="G14" i="4"/>
  <c r="G7" i="7" s="1"/>
  <c r="E14" i="3"/>
  <c r="E6" i="7" s="1"/>
  <c r="C14" i="3"/>
  <c r="J14" i="3"/>
  <c r="J6" i="7" s="1"/>
  <c r="D14" i="3"/>
  <c r="D6" i="7" s="1"/>
  <c r="O5" i="24"/>
  <c r="Q8" i="4"/>
  <c r="Q6" i="3"/>
  <c r="Q7" i="3"/>
  <c r="Q8" i="3"/>
  <c r="Q7" i="4"/>
  <c r="X12" i="7"/>
  <c r="X11" i="7"/>
  <c r="X9" i="7"/>
  <c r="R24" i="7"/>
  <c r="J9" i="9"/>
  <c r="H6" i="7"/>
  <c r="O13" i="3"/>
  <c r="Q13" i="3" s="1"/>
  <c r="O9" i="1"/>
  <c r="O13" i="1"/>
  <c r="C6" i="22" s="1"/>
  <c r="O8" i="7"/>
  <c r="O23" i="7"/>
  <c r="Q23" i="7" s="1"/>
  <c r="W23" i="7" s="1"/>
  <c r="O25" i="7"/>
  <c r="Q25" i="7" s="1"/>
  <c r="O13" i="7"/>
  <c r="Q13" i="7" s="1"/>
  <c r="W13" i="7" s="1"/>
  <c r="O15" i="7"/>
  <c r="Q15" i="7" s="1"/>
  <c r="O17" i="7"/>
  <c r="Q17" i="7" s="1"/>
  <c r="W17" i="7" s="1"/>
  <c r="O10" i="7"/>
  <c r="Q10" i="7" s="1"/>
  <c r="W10" i="7" s="1"/>
  <c r="O18" i="7"/>
  <c r="Q18" i="7" s="1"/>
  <c r="W18" i="7" s="1"/>
  <c r="O14" i="7"/>
  <c r="Q14" i="7" s="1"/>
  <c r="O21" i="7"/>
  <c r="Q21" i="7" s="1"/>
  <c r="W21" i="7" s="1"/>
  <c r="O6" i="5"/>
  <c r="O5" i="5"/>
  <c r="J7" i="7"/>
  <c r="I7" i="7"/>
  <c r="O10" i="4"/>
  <c r="Q10" i="4" s="1"/>
  <c r="O6" i="4"/>
  <c r="Q6" i="4" s="1"/>
  <c r="D7" i="7"/>
  <c r="E7" i="7"/>
  <c r="O9" i="4"/>
  <c r="O13" i="4"/>
  <c r="Q13" i="4" s="1"/>
  <c r="N6" i="7"/>
  <c r="O9" i="3"/>
  <c r="C6" i="7"/>
  <c r="M6" i="7"/>
  <c r="L6" i="7"/>
  <c r="K6" i="7"/>
  <c r="O10" i="2"/>
  <c r="O9" i="2"/>
  <c r="O13" i="2"/>
  <c r="O6" i="2"/>
  <c r="O14" i="2" l="1"/>
  <c r="Q9" i="4"/>
  <c r="O14" i="4"/>
  <c r="X19" i="7"/>
  <c r="X20" i="7"/>
  <c r="Q9" i="3"/>
  <c r="O14" i="3"/>
  <c r="C5" i="22"/>
  <c r="C7" i="22" s="1"/>
  <c r="D11" i="22" s="1"/>
  <c r="O14" i="1"/>
  <c r="C5" i="9" s="1"/>
  <c r="H6" i="24"/>
  <c r="N6" i="24"/>
  <c r="G6" i="24"/>
  <c r="O5" i="23"/>
  <c r="M6" i="24"/>
  <c r="D6" i="24"/>
  <c r="J6" i="24"/>
  <c r="K6" i="24"/>
  <c r="I6" i="24"/>
  <c r="L6" i="24"/>
  <c r="F6" i="24"/>
  <c r="E6" i="24"/>
  <c r="C6" i="24"/>
  <c r="F8" i="23"/>
  <c r="G8" i="23"/>
  <c r="O11" i="23"/>
  <c r="C8" i="23"/>
  <c r="H8" i="23"/>
  <c r="D8" i="23"/>
  <c r="J26" i="7"/>
  <c r="C12" i="9"/>
  <c r="Q8" i="7"/>
  <c r="Y11" i="7"/>
  <c r="Y12" i="7"/>
  <c r="X13" i="7"/>
  <c r="R25" i="7"/>
  <c r="I26" i="7"/>
  <c r="X10" i="7"/>
  <c r="C11" i="9"/>
  <c r="X17" i="7"/>
  <c r="I5" i="22"/>
  <c r="I6" i="22"/>
  <c r="H26" i="7"/>
  <c r="O22" i="7"/>
  <c r="Q22" i="7" s="1"/>
  <c r="W22" i="7" s="1"/>
  <c r="G26" i="7"/>
  <c r="N26" i="7"/>
  <c r="L26" i="7"/>
  <c r="M26" i="7"/>
  <c r="O7" i="7"/>
  <c r="E26" i="7"/>
  <c r="F26" i="7"/>
  <c r="D26" i="7"/>
  <c r="K26" i="7"/>
  <c r="C26" i="7"/>
  <c r="O14" i="5"/>
  <c r="O6" i="7"/>
  <c r="Q14" i="4"/>
  <c r="R27" i="4" s="1"/>
  <c r="Q14" i="3"/>
  <c r="R27" i="3" s="1"/>
  <c r="Y9" i="7" l="1"/>
  <c r="X21" i="7"/>
  <c r="O10" i="24"/>
  <c r="J8" i="23"/>
  <c r="L8" i="23"/>
  <c r="N8" i="23"/>
  <c r="I8" i="23"/>
  <c r="O6" i="24"/>
  <c r="K8" i="23"/>
  <c r="O6" i="23"/>
  <c r="C8" i="9"/>
  <c r="I8" i="9" s="1"/>
  <c r="Q7" i="7"/>
  <c r="W7" i="7" s="1"/>
  <c r="E8" i="23"/>
  <c r="M8" i="23"/>
  <c r="O12" i="23"/>
  <c r="C34" i="23"/>
  <c r="C36" i="23" s="1"/>
  <c r="Y17" i="7"/>
  <c r="R22" i="7"/>
  <c r="Y10" i="7"/>
  <c r="Y13" i="7"/>
  <c r="C7" i="9"/>
  <c r="I7" i="9" s="1"/>
  <c r="Q6" i="7"/>
  <c r="W6" i="7" s="1"/>
  <c r="I7" i="22"/>
  <c r="O26" i="7"/>
  <c r="C6" i="9"/>
  <c r="C27" i="9" s="1"/>
  <c r="Z12" i="7" l="1"/>
  <c r="R26" i="7"/>
  <c r="R29" i="7" s="1"/>
  <c r="X22" i="7"/>
  <c r="Z11" i="7"/>
  <c r="Z9" i="7"/>
  <c r="I9" i="22"/>
  <c r="J11" i="22"/>
  <c r="O11" i="24"/>
  <c r="D14" i="9"/>
  <c r="D15" i="9" s="1"/>
  <c r="Q26" i="7"/>
  <c r="Q29" i="7" s="1"/>
  <c r="O32" i="23"/>
  <c r="O8" i="23"/>
  <c r="Q8" i="23" s="1"/>
  <c r="C14" i="9"/>
  <c r="C9" i="9"/>
  <c r="I9" i="9" s="1"/>
  <c r="J34" i="23"/>
  <c r="R34" i="23"/>
  <c r="N34" i="23"/>
  <c r="M34" i="23"/>
  <c r="M40" i="23" s="1"/>
  <c r="L34" i="23"/>
  <c r="I34" i="23"/>
  <c r="K34" i="23"/>
  <c r="D34" i="23"/>
  <c r="H34" i="23"/>
  <c r="G34" i="23"/>
  <c r="F34" i="23"/>
  <c r="E34" i="23"/>
  <c r="E40" i="23" s="1"/>
  <c r="O13" i="23"/>
  <c r="C40" i="23"/>
  <c r="Z10" i="7"/>
  <c r="C12" i="22"/>
  <c r="S26" i="7"/>
  <c r="I6" i="9"/>
  <c r="Z17" i="7" l="1"/>
  <c r="Z13" i="7"/>
  <c r="E36" i="23"/>
  <c r="H40" i="23"/>
  <c r="H36" i="23"/>
  <c r="K40" i="23"/>
  <c r="K36" i="23"/>
  <c r="L40" i="23"/>
  <c r="L36" i="23"/>
  <c r="M36" i="23"/>
  <c r="N40" i="23"/>
  <c r="N36" i="23"/>
  <c r="D40" i="23"/>
  <c r="D36" i="23"/>
  <c r="I40" i="23"/>
  <c r="I36" i="23"/>
  <c r="J40" i="23"/>
  <c r="J36" i="23"/>
  <c r="F40" i="23"/>
  <c r="F36" i="23"/>
  <c r="G40" i="23"/>
  <c r="G36" i="23"/>
  <c r="O34" i="23"/>
  <c r="E14" i="9"/>
  <c r="E15" i="9" s="1"/>
  <c r="E16" i="9" s="1"/>
  <c r="S29" i="7"/>
  <c r="C41" i="23"/>
  <c r="D38" i="23" s="1"/>
  <c r="R8" i="23"/>
  <c r="T26" i="7"/>
  <c r="D16" i="9"/>
  <c r="C10" i="9"/>
  <c r="C15" i="9"/>
  <c r="Q40" i="23" l="1"/>
  <c r="Q41" i="23" s="1"/>
  <c r="C17" i="9" s="1"/>
  <c r="R40" i="23"/>
  <c r="R36" i="23"/>
  <c r="Q34" i="23"/>
  <c r="Q36" i="23" s="1"/>
  <c r="F14" i="9"/>
  <c r="F15" i="9" s="1"/>
  <c r="F16" i="9" s="1"/>
  <c r="T29" i="7"/>
  <c r="S8" i="23"/>
  <c r="D41" i="23"/>
  <c r="E38" i="23" s="1"/>
  <c r="E41" i="23" s="1"/>
  <c r="F38" i="23" s="1"/>
  <c r="C16" i="9"/>
  <c r="T8" i="23" l="1"/>
  <c r="F41" i="23"/>
  <c r="G38" i="23" s="1"/>
  <c r="G41" i="23" l="1"/>
  <c r="H38" i="23" s="1"/>
  <c r="H41" i="23" l="1"/>
  <c r="I38" i="23" s="1"/>
  <c r="I41" i="23" l="1"/>
  <c r="J38" i="23" s="1"/>
  <c r="J41" i="23" l="1"/>
  <c r="K38" i="23" s="1"/>
  <c r="K41" i="23" l="1"/>
  <c r="L38" i="23" s="1"/>
  <c r="L41" i="23" l="1"/>
  <c r="M38" i="23" s="1"/>
  <c r="M41" i="23" l="1"/>
  <c r="N38" i="23" s="1"/>
  <c r="N41" i="23" l="1"/>
  <c r="C9" i="10" l="1"/>
  <c r="C12" i="10" s="1"/>
  <c r="C13" i="10" s="1"/>
  <c r="R38" i="23"/>
  <c r="R41" i="23" l="1"/>
  <c r="D17" i="9" s="1"/>
  <c r="D19" i="9" s="1"/>
  <c r="C19" i="9"/>
  <c r="S38" i="23" l="1"/>
  <c r="D9" i="10"/>
  <c r="S34" i="23"/>
  <c r="D20" i="9"/>
  <c r="C22" i="9"/>
  <c r="C20" i="9"/>
  <c r="S40" i="23" l="1"/>
  <c r="S41" i="23" s="1"/>
  <c r="E17" i="9" s="1"/>
  <c r="E19" i="9" s="1"/>
  <c r="T34" i="23" s="1"/>
  <c r="S36" i="23"/>
  <c r="C17" i="10"/>
  <c r="D16" i="10" s="1"/>
  <c r="C23" i="9"/>
  <c r="D22" i="9"/>
  <c r="T40" i="23" l="1"/>
  <c r="T36" i="23"/>
  <c r="C18" i="10"/>
  <c r="C22" i="10" s="1"/>
  <c r="C23" i="10" s="1"/>
  <c r="C25" i="10" s="1"/>
  <c r="D17" i="10"/>
  <c r="E16" i="10" s="1"/>
  <c r="D23" i="9"/>
  <c r="T38" i="23"/>
  <c r="E9" i="10"/>
  <c r="E20" i="9"/>
  <c r="E22" i="9"/>
  <c r="E17" i="10" s="1"/>
  <c r="D18" i="10" l="1"/>
  <c r="T41" i="23"/>
  <c r="F17" i="9" s="1"/>
  <c r="F19" i="9" s="1"/>
  <c r="E23" i="9"/>
  <c r="E18" i="10"/>
  <c r="F16" i="10"/>
  <c r="F9" i="10" l="1"/>
  <c r="F20" i="9"/>
  <c r="F22" i="9"/>
  <c r="F17" i="10" s="1"/>
  <c r="F18" i="10" s="1"/>
  <c r="F23" i="9" l="1"/>
  <c r="F12" i="10" l="1"/>
  <c r="F13" i="10" s="1"/>
  <c r="F22" i="10" s="1"/>
  <c r="F23" i="10" s="1"/>
  <c r="F25" i="10" s="1"/>
  <c r="E12" i="10"/>
  <c r="E13" i="10" s="1"/>
  <c r="D12" i="10"/>
  <c r="D13" i="10" s="1"/>
  <c r="D22" i="10" l="1"/>
  <c r="D23" i="10" s="1"/>
  <c r="D25" i="10" s="1"/>
  <c r="E22" i="10"/>
  <c r="E23" i="10" s="1"/>
  <c r="E25" i="10" s="1"/>
</calcChain>
</file>

<file path=xl/sharedStrings.xml><?xml version="1.0" encoding="utf-8"?>
<sst xmlns="http://schemas.openxmlformats.org/spreadsheetml/2006/main" count="505" uniqueCount="198">
  <si>
    <t>Regions</t>
  </si>
  <si>
    <t>Jan</t>
  </si>
  <si>
    <t>Feb</t>
  </si>
  <si>
    <t>Apr</t>
  </si>
  <si>
    <t>Jun</t>
  </si>
  <si>
    <t>Jul</t>
  </si>
  <si>
    <t>Aug</t>
  </si>
  <si>
    <t>Sep</t>
  </si>
  <si>
    <t>Nov</t>
  </si>
  <si>
    <t>Austria</t>
  </si>
  <si>
    <t>Germany</t>
  </si>
  <si>
    <t>Switzerland</t>
  </si>
  <si>
    <t>Subtotal German</t>
  </si>
  <si>
    <t>Belgium</t>
  </si>
  <si>
    <t>Netherlands</t>
  </si>
  <si>
    <t>Luxembourg</t>
  </si>
  <si>
    <t>Subtotal Benelux</t>
  </si>
  <si>
    <t>TOTAL</t>
  </si>
  <si>
    <t>Sales in units</t>
  </si>
  <si>
    <t>Mar</t>
  </si>
  <si>
    <t>May</t>
  </si>
  <si>
    <t>Oct</t>
  </si>
  <si>
    <t>Dec</t>
  </si>
  <si>
    <t>Position</t>
  </si>
  <si>
    <t>Finance</t>
  </si>
  <si>
    <t>Assistant 1</t>
  </si>
  <si>
    <t xml:space="preserve">Total </t>
  </si>
  <si>
    <t>Distribution costs</t>
  </si>
  <si>
    <t>Personnel costs</t>
  </si>
  <si>
    <t>Rent</t>
  </si>
  <si>
    <t>Energy</t>
  </si>
  <si>
    <t>Miscellaneous</t>
  </si>
  <si>
    <t>Maintenance</t>
  </si>
  <si>
    <t>Travel expenses</t>
  </si>
  <si>
    <t>Car leasing</t>
  </si>
  <si>
    <t>Car insurance</t>
  </si>
  <si>
    <t>Stationery, cartridges, postage</t>
  </si>
  <si>
    <t>Telephone/Fax/Internet</t>
  </si>
  <si>
    <t>Salaries &amp; tax</t>
  </si>
  <si>
    <t>Law</t>
  </si>
  <si>
    <t>Auditing</t>
  </si>
  <si>
    <t>Consulting costs</t>
  </si>
  <si>
    <t>Marketing costs</t>
  </si>
  <si>
    <t>Company insurance</t>
  </si>
  <si>
    <t>Fees for bank services</t>
  </si>
  <si>
    <t>€</t>
  </si>
  <si>
    <t>Use in years</t>
  </si>
  <si>
    <t>Dep.</t>
  </si>
  <si>
    <t>BV</t>
  </si>
  <si>
    <t>IT-Hardware</t>
  </si>
  <si>
    <t>Software</t>
  </si>
  <si>
    <t>Network</t>
  </si>
  <si>
    <t>Line, server</t>
  </si>
  <si>
    <t xml:space="preserve">  - Costs of goods sold</t>
  </si>
  <si>
    <t xml:space="preserve">  - Distribution costs</t>
  </si>
  <si>
    <t>Gross contribution</t>
  </si>
  <si>
    <t>% of net sales</t>
  </si>
  <si>
    <t xml:space="preserve"> - Marketing costs</t>
  </si>
  <si>
    <t xml:space="preserve">  - Personnel costs</t>
  </si>
  <si>
    <t xml:space="preserve">  - Depreciation</t>
  </si>
  <si>
    <t>EBIT</t>
  </si>
  <si>
    <t xml:space="preserve">  + Interest income</t>
  </si>
  <si>
    <t xml:space="preserve">  - Interest expense</t>
  </si>
  <si>
    <t>Operating result</t>
  </si>
  <si>
    <t>Annual surplus/deficit</t>
  </si>
  <si>
    <t>Profit and loss account</t>
  </si>
  <si>
    <t xml:space="preserve">  - Other operating expenses</t>
  </si>
  <si>
    <t xml:space="preserve">  - Tax</t>
  </si>
  <si>
    <t>Equipment</t>
  </si>
  <si>
    <t>Other fixed assets</t>
  </si>
  <si>
    <t>Fixed assets</t>
  </si>
  <si>
    <t>Cash</t>
  </si>
  <si>
    <t>Accounts Receivable</t>
  </si>
  <si>
    <t>Current assets</t>
  </si>
  <si>
    <t>Total assets</t>
  </si>
  <si>
    <t>Capital</t>
  </si>
  <si>
    <t>Retained earnings</t>
  </si>
  <si>
    <t>Total equity</t>
  </si>
  <si>
    <t>Provisions</t>
  </si>
  <si>
    <t>Accounts payable</t>
  </si>
  <si>
    <t>Other current liabilities</t>
  </si>
  <si>
    <t>Total current liabilities</t>
  </si>
  <si>
    <t>Total liabilities</t>
  </si>
  <si>
    <t>Revenues in KEUR</t>
  </si>
  <si>
    <t>Distribution costs in KEUR</t>
  </si>
  <si>
    <t>Personnel costs in KEUR</t>
  </si>
  <si>
    <t>CEO</t>
  </si>
  <si>
    <t>Cost structure in KEUR</t>
  </si>
  <si>
    <t>Marketing costs in KEUR</t>
  </si>
  <si>
    <t>IT-Support</t>
  </si>
  <si>
    <t>Revenues</t>
  </si>
  <si>
    <t>Costs of goods sold (COGS) in KEUR</t>
  </si>
  <si>
    <t>Costs of goods sold (COGS)</t>
  </si>
  <si>
    <t>% of revenues</t>
  </si>
  <si>
    <t>Office equipment</t>
  </si>
  <si>
    <t>Balance sheet</t>
  </si>
  <si>
    <t>Total fixed assets</t>
  </si>
  <si>
    <t>Activity</t>
  </si>
  <si>
    <t>Profit &amp; Loss Account in KEUR</t>
  </si>
  <si>
    <t>Balance Sheet in KEUR</t>
  </si>
  <si>
    <t>Sales in 000 units</t>
  </si>
  <si>
    <t>Website</t>
  </si>
  <si>
    <t>Gross salary</t>
  </si>
  <si>
    <t>Month</t>
  </si>
  <si>
    <t>13th salary</t>
  </si>
  <si>
    <t>14th salary</t>
  </si>
  <si>
    <t>Year</t>
  </si>
  <si>
    <t>Income tax</t>
  </si>
  <si>
    <t>Net salary</t>
  </si>
  <si>
    <t>Employee</t>
  </si>
  <si>
    <t>Social security contribution employer</t>
  </si>
  <si>
    <t>Social security levy employee</t>
  </si>
  <si>
    <t>Taxes and other</t>
  </si>
  <si>
    <t>Employer</t>
  </si>
  <si>
    <t>Depreciation schedule</t>
  </si>
  <si>
    <t>Depreciation schedule in €</t>
  </si>
  <si>
    <t>Price calculation</t>
  </si>
  <si>
    <t>Net price</t>
  </si>
  <si>
    <t>COGS</t>
  </si>
  <si>
    <t>Margin</t>
  </si>
  <si>
    <t>VAT</t>
  </si>
  <si>
    <t>Retailer markup</t>
  </si>
  <si>
    <t>Recommended retail shelf price excl. VAT</t>
  </si>
  <si>
    <t>Recommended retail shelf price incl. VAT</t>
  </si>
  <si>
    <t>Check</t>
  </si>
  <si>
    <t>Sales and revenues development</t>
  </si>
  <si>
    <t>Check growth</t>
  </si>
  <si>
    <t>Check net price</t>
  </si>
  <si>
    <t>Liquidity plan in KEUR</t>
  </si>
  <si>
    <t>Revenues incl. VAT</t>
  </si>
  <si>
    <t>Input tax deduction on investments, COGS, etc.</t>
  </si>
  <si>
    <t>Incl. VAT</t>
  </si>
  <si>
    <t>Revenue split: Nov + Dec</t>
  </si>
  <si>
    <t>Revenue split: Jan-Oct</t>
  </si>
  <si>
    <t>Relevant for calculation of VAT and input tax deduction for COGS and distribution costs from 224-2026</t>
  </si>
  <si>
    <t>Costs of goods sold (COGS) incl. VAT</t>
  </si>
  <si>
    <t>Distribution costs incl. VAT</t>
  </si>
  <si>
    <t>Rent incl. VAT</t>
  </si>
  <si>
    <t>IT-Support incl. VAT</t>
  </si>
  <si>
    <t>Energy incl. VAT</t>
  </si>
  <si>
    <t>Miscellaneous incl. VAT</t>
  </si>
  <si>
    <t>Maintenance incl. VAT</t>
  </si>
  <si>
    <t>Stationery, cartridges, postage incl. VAT</t>
  </si>
  <si>
    <t>Telephone/Fax/Internet incl. VAT</t>
  </si>
  <si>
    <t>Salaries &amp; tax incl. VAT</t>
  </si>
  <si>
    <t>Law incl. VAT</t>
  </si>
  <si>
    <t>Auditing incl. VAT</t>
  </si>
  <si>
    <t>Consulting costs incl. VAT</t>
  </si>
  <si>
    <t>Marketing costs incl. VAT</t>
  </si>
  <si>
    <t>VAT on sales</t>
  </si>
  <si>
    <t>Interest expenses</t>
  </si>
  <si>
    <t>Interest income</t>
  </si>
  <si>
    <t>Surplus / shortfall</t>
  </si>
  <si>
    <t>Marketing</t>
  </si>
  <si>
    <t>Investments</t>
  </si>
  <si>
    <t>incl. VAT</t>
  </si>
  <si>
    <t>Deposit by investors</t>
  </si>
  <si>
    <t>Other Accounts Receivable</t>
  </si>
  <si>
    <t>Incoming</t>
  </si>
  <si>
    <t>Outgoing</t>
  </si>
  <si>
    <t>Bank account balance beginning</t>
  </si>
  <si>
    <t>Bank account balance end</t>
  </si>
  <si>
    <t>Margin in % of net price</t>
  </si>
  <si>
    <t>Payment terms: 2 months</t>
  </si>
  <si>
    <t>Other operating expenses</t>
  </si>
  <si>
    <t>Annual surplus/deficit accum.</t>
  </si>
  <si>
    <t>Liquidity</t>
  </si>
  <si>
    <t>COGS per unit</t>
  </si>
  <si>
    <t>DC per unit</t>
  </si>
  <si>
    <t>Sales in 1000' units</t>
  </si>
  <si>
    <t>Q I</t>
  </si>
  <si>
    <t>Q II</t>
  </si>
  <si>
    <t>Q III</t>
  </si>
  <si>
    <t>Q IV</t>
  </si>
  <si>
    <t>Tax previous year</t>
  </si>
  <si>
    <t>Year 1</t>
  </si>
  <si>
    <t>Year 2</t>
  </si>
  <si>
    <t>Product 1</t>
  </si>
  <si>
    <t>Product 2</t>
  </si>
  <si>
    <t>Product 3</t>
  </si>
  <si>
    <t>Subtotal product group A</t>
  </si>
  <si>
    <t>Product 4</t>
  </si>
  <si>
    <t>Product 5</t>
  </si>
  <si>
    <t>Product 6</t>
  </si>
  <si>
    <t>Subtotal product group B</t>
  </si>
  <si>
    <t>Year 3</t>
  </si>
  <si>
    <t>Year 4</t>
  </si>
  <si>
    <t>Instructions</t>
  </si>
  <si>
    <t>Subtotal Product group A</t>
  </si>
  <si>
    <t>growth</t>
  </si>
  <si>
    <t>Subtotal Product group B</t>
  </si>
  <si>
    <t>Calculation of personnel costs</t>
  </si>
  <si>
    <t>This calculation is based on 14 salaries (e.g. Austria). Adapt it to the country of your business plan.</t>
  </si>
  <si>
    <t>KAM</t>
  </si>
  <si>
    <t>HR</t>
  </si>
  <si>
    <t>Assumption: all assets are bought in the first half-year. Otherwise your have to change the formulas in column E.</t>
  </si>
  <si>
    <t>Years</t>
  </si>
  <si>
    <t>Fill in the orange fields in each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</si>
</sst>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%"/>
    <numFmt numFmtId="167" formatCode="&quot;€&quot;\ #,##0"/>
    <numFmt numFmtId="168" formatCode="&quot;€&quot;\ #,##0.00"/>
    <numFmt numFmtId="169" formatCode="_-[$€-2]\ * #,##0_-;\-[$€-2]\ * #,##0_-;_-[$€-2]\ * &quot;-&quot;??_-;_-@_-"/>
    <numFmt numFmtId="170" formatCode="_-&quot;€&quot;\ * #,##0_-;\-&quot;€&quot;\ * #,##0_-;_-&quot;€&quot;\ 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Geneva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D5294"/>
        <bgColor indexed="64"/>
      </patternFill>
    </fill>
    <fill>
      <patternFill patternType="solid">
        <fgColor rgb="FF997CB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6" xfId="3" applyFont="1" applyBorder="1"/>
    <xf numFmtId="0" fontId="4" fillId="0" borderId="7" xfId="3" applyFont="1" applyBorder="1"/>
    <xf numFmtId="0" fontId="2" fillId="0" borderId="8" xfId="3" applyFont="1" applyBorder="1"/>
    <xf numFmtId="3" fontId="4" fillId="0" borderId="9" xfId="3" applyNumberFormat="1" applyFont="1" applyBorder="1"/>
    <xf numFmtId="3" fontId="4" fillId="0" borderId="10" xfId="3" applyNumberFormat="1" applyFont="1" applyBorder="1"/>
    <xf numFmtId="3" fontId="2" fillId="0" borderId="11" xfId="3" applyNumberFormat="1" applyFont="1" applyBorder="1"/>
    <xf numFmtId="3" fontId="4" fillId="2" borderId="9" xfId="3" applyNumberFormat="1" applyFont="1" applyFill="1" applyBorder="1"/>
    <xf numFmtId="3" fontId="4" fillId="2" borderId="10" xfId="3" applyNumberFormat="1" applyFont="1" applyFill="1" applyBorder="1"/>
    <xf numFmtId="3" fontId="2" fillId="2" borderId="11" xfId="3" applyNumberFormat="1" applyFont="1" applyFill="1" applyBorder="1"/>
    <xf numFmtId="3" fontId="2" fillId="2" borderId="1" xfId="3" applyNumberFormat="1" applyFont="1" applyFill="1" applyBorder="1"/>
    <xf numFmtId="0" fontId="2" fillId="2" borderId="8" xfId="3" applyFont="1" applyFill="1" applyBorder="1"/>
    <xf numFmtId="0" fontId="5" fillId="0" borderId="0" xfId="0" applyFont="1"/>
    <xf numFmtId="0" fontId="2" fillId="2" borderId="1" xfId="3" applyFont="1" applyFill="1" applyBorder="1"/>
    <xf numFmtId="0" fontId="4" fillId="0" borderId="1" xfId="3" applyFont="1" applyBorder="1"/>
    <xf numFmtId="3" fontId="4" fillId="0" borderId="1" xfId="3" applyNumberFormat="1" applyFont="1" applyBorder="1"/>
    <xf numFmtId="3" fontId="2" fillId="0" borderId="0" xfId="1" applyNumberFormat="1" applyFont="1" applyFill="1" applyBorder="1" applyAlignment="1" applyProtection="1">
      <alignment horizontal="center"/>
    </xf>
    <xf numFmtId="3" fontId="2" fillId="2" borderId="1" xfId="1" applyNumberFormat="1" applyFont="1" applyFill="1" applyBorder="1" applyAlignment="1" applyProtection="1">
      <alignment horizontal="left"/>
    </xf>
    <xf numFmtId="0" fontId="4" fillId="0" borderId="11" xfId="0" applyFont="1" applyBorder="1" applyAlignment="1">
      <alignment horizontal="justify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/>
    </xf>
    <xf numFmtId="0" fontId="4" fillId="0" borderId="10" xfId="0" applyFont="1" applyBorder="1" applyAlignment="1">
      <alignment wrapText="1"/>
    </xf>
    <xf numFmtId="3" fontId="4" fillId="0" borderId="15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3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3" fontId="4" fillId="0" borderId="14" xfId="0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3" fontId="2" fillId="2" borderId="14" xfId="0" applyNumberFormat="1" applyFont="1" applyFill="1" applyBorder="1" applyAlignment="1">
      <alignment horizontal="center"/>
    </xf>
    <xf numFmtId="164" fontId="8" fillId="0" borderId="0" xfId="1" applyNumberFormat="1" applyFont="1" applyFill="1" applyBorder="1" applyProtection="1"/>
    <xf numFmtId="3" fontId="8" fillId="0" borderId="0" xfId="1" applyNumberFormat="1" applyFont="1" applyFill="1" applyBorder="1" applyAlignment="1" applyProtection="1">
      <alignment horizontal="center"/>
    </xf>
    <xf numFmtId="164" fontId="8" fillId="0" borderId="1" xfId="1" applyNumberFormat="1" applyFont="1" applyFill="1" applyBorder="1" applyProtection="1">
      <protection locked="0"/>
    </xf>
    <xf numFmtId="3" fontId="8" fillId="0" borderId="1" xfId="1" applyNumberFormat="1" applyFont="1" applyFill="1" applyBorder="1" applyAlignment="1" applyProtection="1">
      <alignment horizontal="center"/>
      <protection locked="0"/>
    </xf>
    <xf numFmtId="3" fontId="8" fillId="0" borderId="1" xfId="1" applyNumberFormat="1" applyFont="1" applyFill="1" applyBorder="1" applyAlignment="1" applyProtection="1">
      <alignment horizontal="center"/>
    </xf>
    <xf numFmtId="164" fontId="8" fillId="0" borderId="1" xfId="1" applyNumberFormat="1" applyFont="1" applyFill="1" applyBorder="1" applyProtection="1"/>
    <xf numFmtId="164" fontId="7" fillId="2" borderId="1" xfId="1" applyNumberFormat="1" applyFont="1" applyFill="1" applyBorder="1" applyProtection="1"/>
    <xf numFmtId="3" fontId="7" fillId="2" borderId="1" xfId="1" applyNumberFormat="1" applyFont="1" applyFill="1" applyBorder="1" applyAlignment="1" applyProtection="1">
      <alignment horizontal="center"/>
    </xf>
    <xf numFmtId="3" fontId="9" fillId="0" borderId="1" xfId="1" applyNumberFormat="1" applyFont="1" applyFill="1" applyBorder="1" applyAlignment="1" applyProtection="1">
      <alignment horizontal="left" indent="1"/>
    </xf>
    <xf numFmtId="3" fontId="4" fillId="0" borderId="1" xfId="1" applyNumberFormat="1" applyFont="1" applyFill="1" applyBorder="1" applyAlignment="1" applyProtection="1">
      <alignment horizontal="left"/>
      <protection locked="0"/>
    </xf>
    <xf numFmtId="3" fontId="4" fillId="0" borderId="1" xfId="1" applyNumberFormat="1" applyFont="1" applyFill="1" applyBorder="1" applyAlignment="1" applyProtection="1">
      <alignment horizontal="left"/>
    </xf>
    <xf numFmtId="3" fontId="0" fillId="0" borderId="0" xfId="0" applyNumberFormat="1"/>
    <xf numFmtId="3" fontId="4" fillId="0" borderId="1" xfId="1" applyNumberFormat="1" applyFont="1" applyFill="1" applyBorder="1" applyAlignment="1" applyProtection="1">
      <alignment horizontal="right"/>
    </xf>
    <xf numFmtId="3" fontId="2" fillId="2" borderId="1" xfId="1" applyNumberFormat="1" applyFont="1" applyFill="1" applyBorder="1" applyAlignment="1" applyProtection="1">
      <alignment horizontal="right"/>
    </xf>
    <xf numFmtId="3" fontId="9" fillId="0" borderId="1" xfId="1" applyNumberFormat="1" applyFont="1" applyFill="1" applyBorder="1" applyAlignment="1" applyProtection="1">
      <alignment horizontal="right"/>
    </xf>
    <xf numFmtId="3" fontId="10" fillId="2" borderId="1" xfId="1" applyNumberFormat="1" applyFont="1" applyFill="1" applyBorder="1" applyAlignment="1" applyProtection="1">
      <alignment horizontal="right"/>
    </xf>
    <xf numFmtId="0" fontId="2" fillId="2" borderId="11" xfId="0" applyFont="1" applyFill="1" applyBorder="1" applyAlignment="1">
      <alignment horizontal="justify" vertical="top"/>
    </xf>
    <xf numFmtId="3" fontId="2" fillId="2" borderId="14" xfId="0" applyNumberFormat="1" applyFont="1" applyFill="1" applyBorder="1" applyAlignment="1">
      <alignment horizontal="right" vertical="top"/>
    </xf>
    <xf numFmtId="0" fontId="2" fillId="3" borderId="12" xfId="0" applyFont="1" applyFill="1" applyBorder="1" applyAlignment="1">
      <alignment wrapText="1"/>
    </xf>
    <xf numFmtId="3" fontId="2" fillId="3" borderId="17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164" fontId="9" fillId="3" borderId="1" xfId="1" applyNumberFormat="1" applyFont="1" applyFill="1" applyBorder="1" applyProtection="1"/>
    <xf numFmtId="3" fontId="8" fillId="3" borderId="1" xfId="1" applyNumberFormat="1" applyFont="1" applyFill="1" applyBorder="1" applyAlignment="1" applyProtection="1">
      <alignment horizontal="center"/>
    </xf>
    <xf numFmtId="3" fontId="6" fillId="0" borderId="1" xfId="0" applyNumberFormat="1" applyFont="1" applyBorder="1"/>
    <xf numFmtId="3" fontId="2" fillId="2" borderId="1" xfId="0" applyNumberFormat="1" applyFont="1" applyFill="1" applyBorder="1" applyAlignment="1">
      <alignment horizontal="right" vertical="top"/>
    </xf>
    <xf numFmtId="3" fontId="2" fillId="0" borderId="15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1" xfId="0" applyBorder="1"/>
    <xf numFmtId="0" fontId="12" fillId="2" borderId="1" xfId="0" applyFont="1" applyFill="1" applyBorder="1"/>
    <xf numFmtId="167" fontId="0" fillId="0" borderId="1" xfId="0" applyNumberFormat="1" applyBorder="1" applyAlignment="1">
      <alignment horizontal="center"/>
    </xf>
    <xf numFmtId="167" fontId="12" fillId="2" borderId="1" xfId="0" applyNumberFormat="1" applyFont="1" applyFill="1" applyBorder="1" applyAlignment="1">
      <alignment horizontal="center"/>
    </xf>
    <xf numFmtId="167" fontId="13" fillId="4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68" fontId="0" fillId="0" borderId="1" xfId="0" applyNumberFormat="1" applyBorder="1" applyAlignment="1">
      <alignment horizontal="center"/>
    </xf>
    <xf numFmtId="9" fontId="0" fillId="0" borderId="1" xfId="2" applyFont="1" applyBorder="1"/>
    <xf numFmtId="168" fontId="12" fillId="2" borderId="1" xfId="0" applyNumberFormat="1" applyFont="1" applyFill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4" fillId="0" borderId="11" xfId="3" applyNumberFormat="1" applyFont="1" applyFill="1" applyBorder="1"/>
    <xf numFmtId="3" fontId="4" fillId="0" borderId="1" xfId="3" applyNumberFormat="1" applyFont="1" applyFill="1" applyBorder="1" applyAlignment="1">
      <alignment horizontal="right"/>
    </xf>
    <xf numFmtId="3" fontId="4" fillId="0" borderId="1" xfId="3" applyNumberFormat="1" applyFont="1" applyFill="1" applyBorder="1"/>
    <xf numFmtId="166" fontId="12" fillId="2" borderId="1" xfId="2" applyNumberFormat="1" applyFont="1" applyFill="1" applyBorder="1" applyAlignment="1">
      <alignment horizontal="center"/>
    </xf>
    <xf numFmtId="9" fontId="0" fillId="0" borderId="0" xfId="2" applyFont="1" applyAlignment="1">
      <alignment horizontal="center"/>
    </xf>
    <xf numFmtId="166" fontId="7" fillId="3" borderId="18" xfId="2" applyNumberFormat="1" applyFont="1" applyFill="1" applyBorder="1" applyAlignment="1">
      <alignment horizontal="center"/>
    </xf>
    <xf numFmtId="166" fontId="2" fillId="3" borderId="18" xfId="2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/>
    </xf>
    <xf numFmtId="3" fontId="10" fillId="2" borderId="1" xfId="3" applyNumberFormat="1" applyFont="1" applyFill="1" applyBorder="1"/>
    <xf numFmtId="0" fontId="0" fillId="0" borderId="0" xfId="0" applyFill="1"/>
    <xf numFmtId="0" fontId="0" fillId="0" borderId="3" xfId="0" applyBorder="1"/>
    <xf numFmtId="0" fontId="0" fillId="0" borderId="4" xfId="0" applyBorder="1"/>
    <xf numFmtId="170" fontId="0" fillId="0" borderId="0" xfId="4" applyNumberFormat="1" applyFont="1"/>
    <xf numFmtId="0" fontId="0" fillId="0" borderId="0" xfId="0" applyAlignment="1">
      <alignment horizontal="right"/>
    </xf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9" fontId="16" fillId="0" borderId="1" xfId="2" applyFont="1" applyBorder="1" applyAlignment="1">
      <alignment horizontal="center"/>
    </xf>
    <xf numFmtId="3" fontId="4" fillId="0" borderId="11" xfId="3" applyNumberFormat="1" applyFont="1" applyBorder="1"/>
    <xf numFmtId="0" fontId="17" fillId="5" borderId="1" xfId="3" applyFont="1" applyFill="1" applyBorder="1" applyAlignment="1">
      <alignment horizontal="center" vertical="top" wrapText="1"/>
    </xf>
    <xf numFmtId="0" fontId="17" fillId="5" borderId="6" xfId="3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/>
    </xf>
    <xf numFmtId="0" fontId="17" fillId="6" borderId="1" xfId="3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4" fillId="0" borderId="1" xfId="3" applyFont="1" applyFill="1" applyBorder="1"/>
    <xf numFmtId="169" fontId="0" fillId="0" borderId="1" xfId="0" applyNumberFormat="1" applyBorder="1"/>
    <xf numFmtId="9" fontId="0" fillId="0" borderId="5" xfId="2" applyFont="1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17" fillId="5" borderId="1" xfId="3" applyFont="1" applyFill="1" applyBorder="1" applyAlignment="1">
      <alignment horizontal="left" vertical="top" wrapText="1"/>
    </xf>
    <xf numFmtId="0" fontId="17" fillId="5" borderId="9" xfId="3" applyFont="1" applyFill="1" applyBorder="1" applyAlignment="1">
      <alignment horizontal="left" vertical="top" wrapText="1"/>
    </xf>
    <xf numFmtId="3" fontId="4" fillId="7" borderId="1" xfId="3" applyNumberFormat="1" applyFont="1" applyFill="1" applyBorder="1"/>
    <xf numFmtId="0" fontId="4" fillId="7" borderId="1" xfId="3" applyFont="1" applyFill="1" applyBorder="1"/>
    <xf numFmtId="0" fontId="17" fillId="5" borderId="9" xfId="3" applyFont="1" applyFill="1" applyBorder="1" applyAlignment="1">
      <alignment horizontal="center" vertical="top" wrapText="1"/>
    </xf>
    <xf numFmtId="9" fontId="0" fillId="7" borderId="1" xfId="2" applyFont="1" applyFill="1" applyBorder="1"/>
    <xf numFmtId="3" fontId="0" fillId="0" borderId="5" xfId="0" applyNumberFormat="1" applyBorder="1"/>
    <xf numFmtId="0" fontId="17" fillId="5" borderId="1" xfId="0" applyFont="1" applyFill="1" applyBorder="1" applyAlignment="1">
      <alignment horizontal="center"/>
    </xf>
    <xf numFmtId="3" fontId="4" fillId="7" borderId="14" xfId="0" applyNumberFormat="1" applyFont="1" applyFill="1" applyBorder="1" applyAlignment="1">
      <alignment horizontal="right" vertical="top"/>
    </xf>
    <xf numFmtId="3" fontId="4" fillId="7" borderId="14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right"/>
    </xf>
    <xf numFmtId="3" fontId="4" fillId="7" borderId="19" xfId="3" applyNumberFormat="1" applyFont="1" applyFill="1" applyBorder="1"/>
    <xf numFmtId="1" fontId="9" fillId="7" borderId="1" xfId="3" applyNumberFormat="1" applyFont="1" applyFill="1" applyBorder="1" applyAlignment="1">
      <alignment horizontal="right"/>
    </xf>
    <xf numFmtId="3" fontId="0" fillId="7" borderId="1" xfId="0" applyNumberFormat="1" applyFill="1" applyBorder="1"/>
    <xf numFmtId="9" fontId="0" fillId="7" borderId="1" xfId="0" applyNumberFormat="1" applyFill="1" applyBorder="1"/>
    <xf numFmtId="0" fontId="0" fillId="7" borderId="1" xfId="0" applyFill="1" applyBorder="1"/>
    <xf numFmtId="3" fontId="9" fillId="7" borderId="1" xfId="3" applyNumberFormat="1" applyFont="1" applyFill="1" applyBorder="1"/>
    <xf numFmtId="0" fontId="0" fillId="0" borderId="9" xfId="0" applyBorder="1"/>
    <xf numFmtId="2" fontId="0" fillId="0" borderId="1" xfId="0" applyNumberFormat="1" applyBorder="1"/>
    <xf numFmtId="166" fontId="0" fillId="0" borderId="1" xfId="2" applyNumberFormat="1" applyFont="1" applyBorder="1"/>
    <xf numFmtId="3" fontId="4" fillId="7" borderId="14" xfId="0" applyNumberFormat="1" applyFont="1" applyFill="1" applyBorder="1" applyAlignment="1">
      <alignment horizontal="center"/>
    </xf>
    <xf numFmtId="3" fontId="8" fillId="7" borderId="1" xfId="1" applyNumberFormat="1" applyFont="1" applyFill="1" applyBorder="1" applyAlignment="1" applyProtection="1">
      <alignment horizontal="center"/>
      <protection locked="0"/>
    </xf>
    <xf numFmtId="3" fontId="8" fillId="7" borderId="1" xfId="1" applyNumberFormat="1" applyFont="1" applyFill="1" applyBorder="1" applyAlignment="1" applyProtection="1">
      <alignment horizontal="center"/>
    </xf>
    <xf numFmtId="0" fontId="0" fillId="7" borderId="0" xfId="0" applyFill="1"/>
    <xf numFmtId="3" fontId="4" fillId="7" borderId="9" xfId="3" applyNumberFormat="1" applyFont="1" applyFill="1" applyBorder="1"/>
    <xf numFmtId="3" fontId="4" fillId="7" borderId="10" xfId="3" applyNumberFormat="1" applyFont="1" applyFill="1" applyBorder="1"/>
    <xf numFmtId="168" fontId="12" fillId="7" borderId="1" xfId="0" applyNumberFormat="1" applyFont="1" applyFill="1" applyBorder="1" applyAlignment="1">
      <alignment horizontal="center"/>
    </xf>
    <xf numFmtId="168" fontId="14" fillId="7" borderId="1" xfId="0" applyNumberFormat="1" applyFont="1" applyFill="1" applyBorder="1" applyAlignment="1">
      <alignment horizontal="center"/>
    </xf>
    <xf numFmtId="3" fontId="4" fillId="7" borderId="11" xfId="3" applyNumberFormat="1" applyFont="1" applyFill="1" applyBorder="1"/>
    <xf numFmtId="167" fontId="0" fillId="7" borderId="1" xfId="0" applyNumberFormat="1" applyFill="1" applyBorder="1" applyAlignment="1">
      <alignment horizontal="center"/>
    </xf>
    <xf numFmtId="165" fontId="4" fillId="7" borderId="1" xfId="3" applyNumberFormat="1" applyFont="1" applyFill="1" applyBorder="1"/>
    <xf numFmtId="3" fontId="4" fillId="7" borderId="1" xfId="1" applyNumberFormat="1" applyFont="1" applyFill="1" applyBorder="1" applyAlignment="1" applyProtection="1">
      <alignment horizontal="right"/>
    </xf>
    <xf numFmtId="3" fontId="9" fillId="7" borderId="1" xfId="1" applyNumberFormat="1" applyFont="1" applyFill="1" applyBorder="1" applyAlignment="1" applyProtection="1">
      <alignment horizontal="right"/>
    </xf>
    <xf numFmtId="0" fontId="18" fillId="0" borderId="0" xfId="0" applyFont="1"/>
    <xf numFmtId="0" fontId="12" fillId="0" borderId="0" xfId="0" applyFont="1" applyFill="1"/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left"/>
    </xf>
    <xf numFmtId="0" fontId="17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7" fillId="5" borderId="0" xfId="3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5">
    <cellStyle name="Comma" xfId="1" builtinId="3"/>
    <cellStyle name="Currency" xfId="4" builtinId="4"/>
    <cellStyle name="Normal" xfId="0" builtinId="0"/>
    <cellStyle name="Normal_Demographics_all countries" xfId="3" xr:uid="{5F0F9D73-2EF9-4870-BD1B-0E3BF3A5E3BC}"/>
    <cellStyle name="Percent" xfId="2" builtinId="5"/>
  </cellStyles>
  <dxfs count="0"/>
  <tableStyles count="0" defaultTableStyle="TableStyleMedium2" defaultPivotStyle="PivotStyleLight16"/>
  <colors>
    <mruColors>
      <color rgb="FF6D5294"/>
      <color rgb="FF997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57167</xdr:colOff>
      <xdr:row>13</xdr:row>
      <xdr:rowOff>10</xdr:rowOff>
    </xdr:from>
    <xdr:to>
      <xdr:col>2</xdr:col>
      <xdr:colOff>190153</xdr:colOff>
      <xdr:row>14</xdr:row>
      <xdr:rowOff>133154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45B28A-C3C6-49D9-9F94-9B103E240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67" y="2419360"/>
          <a:ext cx="1352186" cy="3255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109808</xdr:colOff>
      <xdr:row>31</xdr:row>
      <xdr:rowOff>141081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3B6290-EBEF-4623-9179-7C4677E82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524500"/>
          <a:ext cx="1355996" cy="32364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308246</xdr:colOff>
      <xdr:row>36</xdr:row>
      <xdr:rowOff>141082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63B41B-F172-4DDA-897E-CE45E3C2B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437313"/>
          <a:ext cx="1355996" cy="32364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1355996</xdr:colOff>
      <xdr:row>32</xdr:row>
      <xdr:rowOff>142669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2A499C-A86B-46A9-8B6A-58DAE88EC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657850"/>
          <a:ext cx="1355996" cy="32364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2</xdr:col>
      <xdr:colOff>124550</xdr:colOff>
      <xdr:row>20</xdr:row>
      <xdr:rowOff>139947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3420BB-C8A9-4842-AE0D-7BF32C31A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537857"/>
          <a:ext cx="1355996" cy="32364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</xdr:col>
      <xdr:colOff>1355996</xdr:colOff>
      <xdr:row>44</xdr:row>
      <xdr:rowOff>143727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426BED-0192-4010-9DCC-4F80F7F78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789333"/>
          <a:ext cx="1355996" cy="32364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1355996</xdr:colOff>
      <xdr:row>30</xdr:row>
      <xdr:rowOff>141082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FBB7B-E18C-4EC8-897F-2FE6516DB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341938"/>
          <a:ext cx="1355996" cy="32364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1355996</xdr:colOff>
      <xdr:row>28</xdr:row>
      <xdr:rowOff>141082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86B01E-F7D2-450B-B2E3-8F7D1DCE0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976813"/>
          <a:ext cx="1355996" cy="323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1355996</xdr:colOff>
      <xdr:row>31</xdr:row>
      <xdr:rowOff>142669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7D9AE1-4500-4968-99C1-5F954E913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476875"/>
          <a:ext cx="1355996" cy="323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1355996</xdr:colOff>
      <xdr:row>28</xdr:row>
      <xdr:rowOff>139948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8BE9E7-4E56-4E41-A97D-70DAD11F4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007429"/>
          <a:ext cx="1355996" cy="3236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1355996</xdr:colOff>
      <xdr:row>30</xdr:row>
      <xdr:rowOff>141082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C63818-D479-488A-AB1B-05D6F2C4C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341938"/>
          <a:ext cx="1355996" cy="3236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1355996</xdr:colOff>
      <xdr:row>15</xdr:row>
      <xdr:rowOff>141081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018F98-3C30-499D-A3A6-43345F66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03500"/>
          <a:ext cx="1355996" cy="3236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173308</xdr:colOff>
      <xdr:row>14</xdr:row>
      <xdr:rowOff>141082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7506F5-EA9D-4EA6-86DC-F5524F56D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420938"/>
          <a:ext cx="1355996" cy="323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1355996</xdr:colOff>
      <xdr:row>30</xdr:row>
      <xdr:rowOff>141082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5992A0-927E-48CB-A713-481D6340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341938"/>
          <a:ext cx="1355996" cy="3236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</xdr:col>
      <xdr:colOff>1355996</xdr:colOff>
      <xdr:row>30</xdr:row>
      <xdr:rowOff>141082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62302E-8FD4-4516-A8A5-3B7BFF1EC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341938"/>
          <a:ext cx="1355996" cy="3236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1355996</xdr:colOff>
      <xdr:row>18</xdr:row>
      <xdr:rowOff>142669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8F51B9-41EB-4679-90E2-03B360CE8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24200"/>
          <a:ext cx="1355996" cy="323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FDDD-6A1F-4371-B673-3D7A2EF9AE06}">
  <sheetPr>
    <tabColor theme="7" tint="0.39997558519241921"/>
  </sheetPr>
  <dimension ref="A1:D8"/>
  <sheetViews>
    <sheetView tabSelected="1" workbookViewId="0">
      <selection activeCell="E1" sqref="E1"/>
    </sheetView>
  </sheetViews>
  <sheetFormatPr defaultRowHeight="14.4"/>
  <sheetData>
    <row r="1" spans="1:4" ht="18">
      <c r="A1" s="12" t="s">
        <v>187</v>
      </c>
    </row>
    <row r="4" spans="1:4">
      <c r="A4" s="127"/>
      <c r="B4" s="138" t="s">
        <v>197</v>
      </c>
      <c r="C4" s="81"/>
      <c r="D4" s="81"/>
    </row>
    <row r="7" spans="1:4" ht="15.6">
      <c r="A7" s="137" t="s">
        <v>196</v>
      </c>
    </row>
    <row r="8" spans="1:4">
      <c r="A8" s="127" t="s">
        <v>175</v>
      </c>
      <c r="B8" s="127" t="s">
        <v>176</v>
      </c>
      <c r="C8" s="127" t="s">
        <v>185</v>
      </c>
      <c r="D8" s="127" t="s">
        <v>186</v>
      </c>
    </row>
  </sheetData>
  <phoneticPr fontId="11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2308-70DD-4228-9183-62179E01EC99}">
  <sheetPr>
    <pageSetUpPr fitToPage="1"/>
  </sheetPr>
  <dimension ref="B1:O28"/>
  <sheetViews>
    <sheetView showGridLines="0" zoomScale="120" zoomScaleNormal="120" workbookViewId="0">
      <selection activeCell="O1" sqref="O1"/>
    </sheetView>
  </sheetViews>
  <sheetFormatPr defaultRowHeight="14.4" outlineLevelRow="1"/>
  <cols>
    <col min="1" max="1" width="2.77734375" customWidth="1"/>
    <col min="2" max="2" width="11.44140625" customWidth="1"/>
    <col min="3" max="14" width="6.77734375" customWidth="1"/>
    <col min="15" max="15" width="9.88671875" bestFit="1" customWidth="1"/>
  </cols>
  <sheetData>
    <row r="1" spans="2:15" ht="18">
      <c r="B1" s="12" t="s">
        <v>85</v>
      </c>
    </row>
    <row r="3" spans="2:15">
      <c r="C3" s="139" t="s">
        <v>85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</row>
    <row r="4" spans="2:15">
      <c r="B4" s="105" t="s">
        <v>23</v>
      </c>
      <c r="C4" s="91" t="s">
        <v>1</v>
      </c>
      <c r="D4" s="91" t="s">
        <v>2</v>
      </c>
      <c r="E4" s="91" t="s">
        <v>19</v>
      </c>
      <c r="F4" s="91" t="s">
        <v>3</v>
      </c>
      <c r="G4" s="91" t="s">
        <v>20</v>
      </c>
      <c r="H4" s="91" t="s">
        <v>4</v>
      </c>
      <c r="I4" s="91" t="s">
        <v>5</v>
      </c>
      <c r="J4" s="91" t="s">
        <v>6</v>
      </c>
      <c r="K4" s="91" t="s">
        <v>7</v>
      </c>
      <c r="L4" s="91" t="s">
        <v>21</v>
      </c>
      <c r="M4" s="91" t="s">
        <v>8</v>
      </c>
      <c r="N4" s="91" t="s">
        <v>22</v>
      </c>
      <c r="O4" s="91" t="str">
        <f>+Instructions!A8</f>
        <v>Year 1</v>
      </c>
    </row>
    <row r="5" spans="2:15">
      <c r="B5" s="107" t="s">
        <v>86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0">
        <f>SUM(C5:N5)</f>
        <v>0</v>
      </c>
    </row>
    <row r="6" spans="2:15">
      <c r="B6" s="107" t="s">
        <v>24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0">
        <f t="shared" ref="O6:O13" si="0">SUM(C6:N6)</f>
        <v>0</v>
      </c>
    </row>
    <row r="7" spans="2:15">
      <c r="B7" s="107" t="s">
        <v>153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0">
        <f t="shared" si="0"/>
        <v>0</v>
      </c>
    </row>
    <row r="8" spans="2:15">
      <c r="B8" s="107" t="s">
        <v>193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0">
        <f t="shared" si="0"/>
        <v>0</v>
      </c>
    </row>
    <row r="9" spans="2:15">
      <c r="B9" s="107" t="s">
        <v>194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0">
        <f t="shared" si="0"/>
        <v>0</v>
      </c>
    </row>
    <row r="10" spans="2:15">
      <c r="B10" s="107" t="s">
        <v>25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0">
        <f t="shared" si="0"/>
        <v>0</v>
      </c>
    </row>
    <row r="11" spans="2:15">
      <c r="B11" s="107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0">
        <f t="shared" si="0"/>
        <v>0</v>
      </c>
    </row>
    <row r="12" spans="2:15">
      <c r="B12" s="107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0">
        <f t="shared" si="0"/>
        <v>0</v>
      </c>
    </row>
    <row r="13" spans="2:15">
      <c r="B13" s="107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0">
        <f t="shared" si="0"/>
        <v>0</v>
      </c>
    </row>
    <row r="14" spans="2:15">
      <c r="B14" s="13" t="s">
        <v>26</v>
      </c>
      <c r="C14" s="10">
        <f t="shared" ref="C14:O14" si="1">SUM(C5:C13)</f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</row>
    <row r="16" spans="2:15" outlineLevel="1"/>
    <row r="17" spans="2:15">
      <c r="C17" s="139" t="s">
        <v>85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2:15">
      <c r="B18" s="105" t="s">
        <v>23</v>
      </c>
      <c r="C18" s="91" t="s">
        <v>1</v>
      </c>
      <c r="D18" s="91" t="s">
        <v>2</v>
      </c>
      <c r="E18" s="91" t="s">
        <v>19</v>
      </c>
      <c r="F18" s="91" t="s">
        <v>3</v>
      </c>
      <c r="G18" s="91" t="s">
        <v>20</v>
      </c>
      <c r="H18" s="91" t="s">
        <v>4</v>
      </c>
      <c r="I18" s="91" t="s">
        <v>5</v>
      </c>
      <c r="J18" s="91" t="s">
        <v>6</v>
      </c>
      <c r="K18" s="91" t="s">
        <v>7</v>
      </c>
      <c r="L18" s="91" t="s">
        <v>21</v>
      </c>
      <c r="M18" s="91" t="s">
        <v>8</v>
      </c>
      <c r="N18" s="91" t="s">
        <v>22</v>
      </c>
      <c r="O18" s="91" t="str">
        <f>+Instructions!B8</f>
        <v>Year 2</v>
      </c>
    </row>
    <row r="19" spans="2:15" outlineLevel="1">
      <c r="B19" s="107" t="s">
        <v>86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0">
        <f>SUM(C19:N19)</f>
        <v>0</v>
      </c>
    </row>
    <row r="20" spans="2:15" outlineLevel="1">
      <c r="B20" s="107" t="s">
        <v>24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0">
        <f t="shared" ref="O20:O27" si="2">SUM(C20:N20)</f>
        <v>0</v>
      </c>
    </row>
    <row r="21" spans="2:15" outlineLevel="1">
      <c r="B21" s="107" t="s">
        <v>153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0">
        <f t="shared" si="2"/>
        <v>0</v>
      </c>
    </row>
    <row r="22" spans="2:15" outlineLevel="1">
      <c r="B22" s="107" t="s">
        <v>193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0">
        <f t="shared" si="2"/>
        <v>0</v>
      </c>
    </row>
    <row r="23" spans="2:15" outlineLevel="1">
      <c r="B23" s="107" t="s">
        <v>194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0">
        <f t="shared" si="2"/>
        <v>0</v>
      </c>
    </row>
    <row r="24" spans="2:15" outlineLevel="1">
      <c r="B24" s="107" t="s">
        <v>25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0">
        <f t="shared" si="2"/>
        <v>0</v>
      </c>
    </row>
    <row r="25" spans="2:15" outlineLevel="1">
      <c r="B25" s="107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0">
        <f t="shared" si="2"/>
        <v>0</v>
      </c>
    </row>
    <row r="26" spans="2:15" outlineLevel="1">
      <c r="B26" s="107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0">
        <f t="shared" si="2"/>
        <v>0</v>
      </c>
    </row>
    <row r="27" spans="2:15" outlineLevel="1">
      <c r="B27" s="107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0">
        <f t="shared" si="2"/>
        <v>0</v>
      </c>
    </row>
    <row r="28" spans="2:15">
      <c r="B28" s="13" t="s">
        <v>26</v>
      </c>
      <c r="C28" s="10">
        <f t="shared" ref="C28:O28" si="3">SUM(C19:C27)</f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10">
        <f t="shared" si="3"/>
        <v>0</v>
      </c>
    </row>
  </sheetData>
  <mergeCells count="2">
    <mergeCell ref="C3:O3"/>
    <mergeCell ref="C17:O1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11D3-AC03-420C-AA06-BBAE04733F10}">
  <sheetPr>
    <pageSetUpPr fitToPage="1"/>
  </sheetPr>
  <dimension ref="B1:P33"/>
  <sheetViews>
    <sheetView showGridLines="0" zoomScale="120" zoomScaleNormal="120" workbookViewId="0">
      <selection activeCell="O1" sqref="O1"/>
    </sheetView>
  </sheetViews>
  <sheetFormatPr defaultRowHeight="14.4"/>
  <cols>
    <col min="1" max="1" width="2.77734375" customWidth="1"/>
    <col min="2" max="2" width="15.21875" customWidth="1"/>
    <col min="3" max="14" width="5.88671875" customWidth="1"/>
    <col min="15" max="15" width="9.88671875" customWidth="1"/>
  </cols>
  <sheetData>
    <row r="1" spans="2:16" ht="18">
      <c r="B1" s="12" t="s">
        <v>88</v>
      </c>
    </row>
    <row r="3" spans="2:16">
      <c r="C3" s="139" t="s">
        <v>88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</row>
    <row r="4" spans="2:16">
      <c r="B4" s="105" t="s">
        <v>97</v>
      </c>
      <c r="C4" s="91" t="s">
        <v>1</v>
      </c>
      <c r="D4" s="91" t="s">
        <v>2</v>
      </c>
      <c r="E4" s="91" t="s">
        <v>19</v>
      </c>
      <c r="F4" s="91" t="s">
        <v>3</v>
      </c>
      <c r="G4" s="91" t="s">
        <v>20</v>
      </c>
      <c r="H4" s="91" t="s">
        <v>4</v>
      </c>
      <c r="I4" s="91" t="s">
        <v>5</v>
      </c>
      <c r="J4" s="91" t="s">
        <v>6</v>
      </c>
      <c r="K4" s="91" t="s">
        <v>7</v>
      </c>
      <c r="L4" s="91" t="s">
        <v>21</v>
      </c>
      <c r="M4" s="91" t="s">
        <v>8</v>
      </c>
      <c r="N4" s="91" t="s">
        <v>22</v>
      </c>
      <c r="O4" s="91" t="str">
        <f>+Instructions!A8</f>
        <v>Year 1</v>
      </c>
    </row>
    <row r="5" spans="2:16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">
        <f>SUM(C5:N5)</f>
        <v>0</v>
      </c>
    </row>
    <row r="6" spans="2:16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">
        <f t="shared" ref="O6:O15" si="0">SUM(C6:N6)</f>
        <v>0</v>
      </c>
    </row>
    <row r="7" spans="2:16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">
        <f t="shared" si="0"/>
        <v>0</v>
      </c>
    </row>
    <row r="8" spans="2:16">
      <c r="B8" s="107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">
        <f t="shared" si="0"/>
        <v>0</v>
      </c>
    </row>
    <row r="9" spans="2:16">
      <c r="B9" s="107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">
        <f t="shared" si="0"/>
        <v>0</v>
      </c>
    </row>
    <row r="10" spans="2:16">
      <c r="B10" s="107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">
        <f t="shared" si="0"/>
        <v>0</v>
      </c>
    </row>
    <row r="11" spans="2:16">
      <c r="B11" s="107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">
        <f t="shared" si="0"/>
        <v>0</v>
      </c>
      <c r="P11" s="41"/>
    </row>
    <row r="12" spans="2:16">
      <c r="B12" s="107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">
        <f t="shared" si="0"/>
        <v>0</v>
      </c>
    </row>
    <row r="13" spans="2:16">
      <c r="B13" s="107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">
        <f t="shared" si="0"/>
        <v>0</v>
      </c>
    </row>
    <row r="14" spans="2:16">
      <c r="B14" s="107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">
        <f t="shared" si="0"/>
        <v>0</v>
      </c>
    </row>
    <row r="15" spans="2:16">
      <c r="B15" s="107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">
        <f t="shared" si="0"/>
        <v>0</v>
      </c>
    </row>
    <row r="16" spans="2:16">
      <c r="B16" s="13" t="s">
        <v>26</v>
      </c>
      <c r="C16" s="10">
        <f t="shared" ref="C16:O16" si="1">SUM(C5:C15)</f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0">
        <f t="shared" si="1"/>
        <v>0</v>
      </c>
    </row>
    <row r="20" spans="2:15">
      <c r="C20" s="139" t="s">
        <v>88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</row>
    <row r="21" spans="2:15">
      <c r="B21" s="105" t="s">
        <v>97</v>
      </c>
      <c r="C21" s="91" t="s">
        <v>1</v>
      </c>
      <c r="D21" s="91" t="s">
        <v>2</v>
      </c>
      <c r="E21" s="91" t="s">
        <v>19</v>
      </c>
      <c r="F21" s="91" t="s">
        <v>3</v>
      </c>
      <c r="G21" s="91" t="s">
        <v>20</v>
      </c>
      <c r="H21" s="91" t="s">
        <v>4</v>
      </c>
      <c r="I21" s="91" t="s">
        <v>5</v>
      </c>
      <c r="J21" s="91" t="s">
        <v>6</v>
      </c>
      <c r="K21" s="91" t="s">
        <v>7</v>
      </c>
      <c r="L21" s="91" t="s">
        <v>21</v>
      </c>
      <c r="M21" s="91" t="s">
        <v>8</v>
      </c>
      <c r="N21" s="91" t="s">
        <v>22</v>
      </c>
      <c r="O21" s="91" t="str">
        <f>+Instructions!B8</f>
        <v>Year 2</v>
      </c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">
        <f>SUM(C22:N22)</f>
        <v>0</v>
      </c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">
        <f t="shared" ref="O23:O32" si="2">SUM(C23:N23)</f>
        <v>0</v>
      </c>
    </row>
    <row r="24" spans="2:1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">
        <f t="shared" si="2"/>
        <v>0</v>
      </c>
    </row>
    <row r="25" spans="2:15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">
        <f t="shared" si="2"/>
        <v>0</v>
      </c>
    </row>
    <row r="26" spans="2:15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">
        <f t="shared" si="2"/>
        <v>0</v>
      </c>
    </row>
    <row r="27" spans="2:15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">
        <f t="shared" si="2"/>
        <v>0</v>
      </c>
    </row>
    <row r="28" spans="2:1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">
        <f t="shared" si="2"/>
        <v>0</v>
      </c>
    </row>
    <row r="29" spans="2:15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">
        <f t="shared" si="2"/>
        <v>0</v>
      </c>
    </row>
    <row r="30" spans="2:15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">
        <f t="shared" si="2"/>
        <v>0</v>
      </c>
    </row>
    <row r="31" spans="2:15">
      <c r="B31" s="107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">
        <f t="shared" si="2"/>
        <v>0</v>
      </c>
    </row>
    <row r="32" spans="2:15">
      <c r="B32" s="107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">
        <f t="shared" si="2"/>
        <v>0</v>
      </c>
    </row>
    <row r="33" spans="2:15">
      <c r="B33" s="13" t="s">
        <v>26</v>
      </c>
      <c r="C33" s="10">
        <f>SUM(C22:C32)</f>
        <v>0</v>
      </c>
      <c r="D33" s="10">
        <f t="shared" ref="D33:O33" si="3">SUM(D22:D32)</f>
        <v>0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0</v>
      </c>
    </row>
  </sheetData>
  <mergeCells count="2">
    <mergeCell ref="C3:O3"/>
    <mergeCell ref="C20:O2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7155-71D3-4320-B3EC-A3F8F254F407}">
  <sheetPr>
    <pageSetUpPr fitToPage="1"/>
  </sheetPr>
  <dimension ref="B1:Z29"/>
  <sheetViews>
    <sheetView showGridLines="0" zoomScaleNormal="100" workbookViewId="0">
      <selection activeCell="Z1" sqref="Z1"/>
    </sheetView>
  </sheetViews>
  <sheetFormatPr defaultRowHeight="14.4" outlineLevelCol="1"/>
  <cols>
    <col min="1" max="1" width="2.77734375" customWidth="1"/>
    <col min="2" max="2" width="26.109375" customWidth="1"/>
    <col min="3" max="14" width="6.88671875" customWidth="1" outlineLevel="1"/>
    <col min="15" max="16" width="10" customWidth="1" outlineLevel="1"/>
    <col min="17" max="20" width="11.109375" customWidth="1"/>
    <col min="21" max="22" width="8.88671875" customWidth="1"/>
    <col min="23" max="23" width="6.77734375" bestFit="1" customWidth="1"/>
  </cols>
  <sheetData>
    <row r="1" spans="2:26" ht="18">
      <c r="B1" s="12" t="s">
        <v>87</v>
      </c>
    </row>
    <row r="4" spans="2:26">
      <c r="B4" s="56"/>
      <c r="C4" s="146" t="s">
        <v>87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Q4" s="147" t="s">
        <v>87</v>
      </c>
      <c r="R4" s="147"/>
      <c r="S4" s="147"/>
      <c r="T4" s="147"/>
      <c r="W4" s="59" t="s">
        <v>120</v>
      </c>
      <c r="X4" s="109">
        <v>0.2</v>
      </c>
    </row>
    <row r="5" spans="2:26">
      <c r="B5" s="16"/>
      <c r="C5" s="108" t="s">
        <v>1</v>
      </c>
      <c r="D5" s="108" t="s">
        <v>2</v>
      </c>
      <c r="E5" s="108" t="s">
        <v>19</v>
      </c>
      <c r="F5" s="108" t="s">
        <v>3</v>
      </c>
      <c r="G5" s="108" t="s">
        <v>20</v>
      </c>
      <c r="H5" s="108" t="s">
        <v>4</v>
      </c>
      <c r="I5" s="108" t="s">
        <v>5</v>
      </c>
      <c r="J5" s="108" t="s">
        <v>6</v>
      </c>
      <c r="K5" s="108" t="s">
        <v>7</v>
      </c>
      <c r="L5" s="108" t="s">
        <v>21</v>
      </c>
      <c r="M5" s="108" t="s">
        <v>8</v>
      </c>
      <c r="N5" s="108" t="s">
        <v>22</v>
      </c>
      <c r="O5" s="108" t="str">
        <f>+Instructions!A8</f>
        <v>Year 1</v>
      </c>
      <c r="Q5" s="108" t="str">
        <f>+Instructions!A8</f>
        <v>Year 1</v>
      </c>
      <c r="R5" s="108" t="str">
        <f>+Instructions!B8</f>
        <v>Year 2</v>
      </c>
      <c r="S5" s="108" t="str">
        <f>+Instructions!C8</f>
        <v>Year 3</v>
      </c>
      <c r="T5" s="108" t="str">
        <f>+Instructions!D8</f>
        <v>Year 4</v>
      </c>
      <c r="W5" s="148" t="s">
        <v>155</v>
      </c>
      <c r="X5" s="148"/>
      <c r="Y5" s="148"/>
      <c r="Z5" s="148"/>
    </row>
    <row r="6" spans="2:26">
      <c r="B6" s="39" t="s">
        <v>92</v>
      </c>
      <c r="C6" s="42">
        <f>+COGS!C14</f>
        <v>0</v>
      </c>
      <c r="D6" s="42">
        <f>+COGS!D14</f>
        <v>0</v>
      </c>
      <c r="E6" s="42">
        <f>+COGS!E14</f>
        <v>0</v>
      </c>
      <c r="F6" s="42">
        <f>+COGS!F14</f>
        <v>0</v>
      </c>
      <c r="G6" s="42">
        <f>+COGS!G14</f>
        <v>0</v>
      </c>
      <c r="H6" s="42">
        <f>+COGS!H14</f>
        <v>0</v>
      </c>
      <c r="I6" s="42">
        <f>+COGS!I14</f>
        <v>0</v>
      </c>
      <c r="J6" s="42">
        <f>+COGS!J14</f>
        <v>0</v>
      </c>
      <c r="K6" s="42">
        <f>+COGS!K14</f>
        <v>0</v>
      </c>
      <c r="L6" s="42">
        <f>+COGS!L14</f>
        <v>0</v>
      </c>
      <c r="M6" s="42">
        <f>+COGS!M14</f>
        <v>0</v>
      </c>
      <c r="N6" s="42">
        <f>+COGS!N14</f>
        <v>0</v>
      </c>
      <c r="O6" s="43">
        <f>SUM(C6:N6)</f>
        <v>0</v>
      </c>
      <c r="Q6" s="42">
        <f>+O6</f>
        <v>0</v>
      </c>
      <c r="R6" s="42">
        <f>+COGS!O27</f>
        <v>0</v>
      </c>
      <c r="S6" s="42">
        <f>+'Sales_revenues_4 years'!E7*'Price calculation'!F9/1000</f>
        <v>0</v>
      </c>
      <c r="T6" s="42">
        <f>+'Sales_revenues_4 years'!F7*'Price calculation'!G9/1000</f>
        <v>0</v>
      </c>
      <c r="W6" s="42">
        <f>+Q6*(1+$X$4)</f>
        <v>0</v>
      </c>
      <c r="X6" s="42">
        <f t="shared" ref="X6:Z6" si="0">+R6*(1+$X$4)</f>
        <v>0</v>
      </c>
      <c r="Y6" s="42">
        <f t="shared" si="0"/>
        <v>0</v>
      </c>
      <c r="Z6" s="42">
        <f t="shared" si="0"/>
        <v>0</v>
      </c>
    </row>
    <row r="7" spans="2:26">
      <c r="B7" s="39" t="s">
        <v>27</v>
      </c>
      <c r="C7" s="42">
        <f>+'Distribution costs'!C14</f>
        <v>0</v>
      </c>
      <c r="D7" s="42">
        <f>+'Distribution costs'!D14</f>
        <v>0</v>
      </c>
      <c r="E7" s="42">
        <f>+'Distribution costs'!E14</f>
        <v>0</v>
      </c>
      <c r="F7" s="42">
        <f>+'Distribution costs'!F14</f>
        <v>0</v>
      </c>
      <c r="G7" s="42">
        <f>+'Distribution costs'!G14</f>
        <v>0</v>
      </c>
      <c r="H7" s="42">
        <f>+'Distribution costs'!H14</f>
        <v>0</v>
      </c>
      <c r="I7" s="42">
        <f>+'Distribution costs'!I14</f>
        <v>0</v>
      </c>
      <c r="J7" s="42">
        <f>+'Distribution costs'!J14</f>
        <v>0</v>
      </c>
      <c r="K7" s="42">
        <f>+'Distribution costs'!K14</f>
        <v>0</v>
      </c>
      <c r="L7" s="42">
        <f>+'Distribution costs'!L14</f>
        <v>0</v>
      </c>
      <c r="M7" s="42">
        <f>+'Distribution costs'!M14</f>
        <v>0</v>
      </c>
      <c r="N7" s="42">
        <f>+'Distribution costs'!N14</f>
        <v>0</v>
      </c>
      <c r="O7" s="43">
        <f t="shared" ref="O7:O25" si="1">SUM(C7:N7)</f>
        <v>0</v>
      </c>
      <c r="Q7" s="42">
        <f t="shared" ref="Q7:Q25" si="2">+O7</f>
        <v>0</v>
      </c>
      <c r="R7" s="42">
        <f>+'Distribution costs'!O27</f>
        <v>0</v>
      </c>
      <c r="S7" s="42">
        <f>+'Sales_revenues_4 years'!E7*'Price calculation'!F10/1000</f>
        <v>0</v>
      </c>
      <c r="T7" s="42">
        <f>+'Sales_revenues_4 years'!F7*'Price calculation'!G10/1000</f>
        <v>0</v>
      </c>
      <c r="W7" s="42">
        <f>+Q7*(1+$X$4)</f>
        <v>0</v>
      </c>
      <c r="X7" s="42">
        <f t="shared" ref="X7" si="3">+R7*(1+$X$4)</f>
        <v>0</v>
      </c>
      <c r="Y7" s="42">
        <f t="shared" ref="Y7" si="4">+S7*(1+$X$4)</f>
        <v>0</v>
      </c>
      <c r="Z7" s="42">
        <f t="shared" ref="Z7" si="5">+T7*(1+$X$4)</f>
        <v>0</v>
      </c>
    </row>
    <row r="8" spans="2:26">
      <c r="B8" s="40" t="s">
        <v>28</v>
      </c>
      <c r="C8" s="42">
        <f>+'Personnel costs'!C14</f>
        <v>0</v>
      </c>
      <c r="D8" s="42">
        <f>+'Personnel costs'!D14</f>
        <v>0</v>
      </c>
      <c r="E8" s="42">
        <f>+'Personnel costs'!E14</f>
        <v>0</v>
      </c>
      <c r="F8" s="42">
        <f>+'Personnel costs'!F14</f>
        <v>0</v>
      </c>
      <c r="G8" s="42">
        <f>+'Personnel costs'!G14</f>
        <v>0</v>
      </c>
      <c r="H8" s="42">
        <f>+'Personnel costs'!H14</f>
        <v>0</v>
      </c>
      <c r="I8" s="42">
        <f>+'Personnel costs'!I14</f>
        <v>0</v>
      </c>
      <c r="J8" s="42">
        <f>+'Personnel costs'!J14</f>
        <v>0</v>
      </c>
      <c r="K8" s="42">
        <f>+'Personnel costs'!K14</f>
        <v>0</v>
      </c>
      <c r="L8" s="42">
        <f>+'Personnel costs'!L14</f>
        <v>0</v>
      </c>
      <c r="M8" s="42">
        <f>+'Personnel costs'!M14</f>
        <v>0</v>
      </c>
      <c r="N8" s="42">
        <f>+'Personnel costs'!N14</f>
        <v>0</v>
      </c>
      <c r="O8" s="43">
        <f t="shared" si="1"/>
        <v>0</v>
      </c>
      <c r="Q8" s="42">
        <f t="shared" si="2"/>
        <v>0</v>
      </c>
      <c r="R8" s="42">
        <f>+'Personnel costs'!O28</f>
        <v>0</v>
      </c>
      <c r="S8" s="135">
        <f>+R8*1.03</f>
        <v>0</v>
      </c>
      <c r="T8" s="135">
        <f>+S8*1.03</f>
        <v>0</v>
      </c>
      <c r="W8" s="59"/>
      <c r="X8" s="59"/>
      <c r="Y8" s="59"/>
      <c r="Z8" s="59"/>
    </row>
    <row r="9" spans="2:26">
      <c r="B9" s="39" t="s">
        <v>29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43">
        <f t="shared" si="1"/>
        <v>0</v>
      </c>
      <c r="Q9" s="42">
        <f t="shared" si="2"/>
        <v>0</v>
      </c>
      <c r="R9" s="135"/>
      <c r="S9" s="135"/>
      <c r="T9" s="135"/>
      <c r="W9" s="42">
        <f t="shared" ref="W9:W13" si="6">+Q9*(1+$X$4)</f>
        <v>0</v>
      </c>
      <c r="X9" s="42">
        <f t="shared" ref="X9:X13" si="7">+R9*(1+$X$4)</f>
        <v>0</v>
      </c>
      <c r="Y9" s="42">
        <f t="shared" ref="Y9:Y13" si="8">+S9*(1+$X$4)</f>
        <v>0</v>
      </c>
      <c r="Z9" s="42">
        <f t="shared" ref="Z9:Z13" si="9">+T9*(1+$X$4)</f>
        <v>0</v>
      </c>
    </row>
    <row r="10" spans="2:26">
      <c r="B10" s="39" t="s">
        <v>89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43">
        <f t="shared" si="1"/>
        <v>0</v>
      </c>
      <c r="Q10" s="42">
        <f t="shared" si="2"/>
        <v>0</v>
      </c>
      <c r="R10" s="135"/>
      <c r="S10" s="135"/>
      <c r="T10" s="135"/>
      <c r="W10" s="42">
        <f t="shared" si="6"/>
        <v>0</v>
      </c>
      <c r="X10" s="42">
        <f t="shared" si="7"/>
        <v>0</v>
      </c>
      <c r="Y10" s="42">
        <f t="shared" si="8"/>
        <v>0</v>
      </c>
      <c r="Z10" s="42">
        <f t="shared" si="9"/>
        <v>0</v>
      </c>
    </row>
    <row r="11" spans="2:26">
      <c r="B11" s="39" t="s">
        <v>30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43">
        <f t="shared" si="1"/>
        <v>0</v>
      </c>
      <c r="Q11" s="42">
        <f t="shared" si="2"/>
        <v>0</v>
      </c>
      <c r="R11" s="135"/>
      <c r="S11" s="135"/>
      <c r="T11" s="135"/>
      <c r="W11" s="42">
        <f t="shared" si="6"/>
        <v>0</v>
      </c>
      <c r="X11" s="42">
        <f t="shared" si="7"/>
        <v>0</v>
      </c>
      <c r="Y11" s="42">
        <f t="shared" si="8"/>
        <v>0</v>
      </c>
      <c r="Z11" s="42">
        <f t="shared" si="9"/>
        <v>0</v>
      </c>
    </row>
    <row r="12" spans="2:26">
      <c r="B12" s="39" t="s">
        <v>31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43">
        <f t="shared" si="1"/>
        <v>0</v>
      </c>
      <c r="Q12" s="42">
        <f t="shared" si="2"/>
        <v>0</v>
      </c>
      <c r="R12" s="135"/>
      <c r="S12" s="135"/>
      <c r="T12" s="135"/>
      <c r="W12" s="42">
        <f t="shared" si="6"/>
        <v>0</v>
      </c>
      <c r="X12" s="42">
        <f t="shared" si="7"/>
        <v>0</v>
      </c>
      <c r="Y12" s="42">
        <f t="shared" si="8"/>
        <v>0</v>
      </c>
      <c r="Z12" s="42">
        <f t="shared" si="9"/>
        <v>0</v>
      </c>
    </row>
    <row r="13" spans="2:26">
      <c r="B13" s="39" t="s">
        <v>32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43">
        <f t="shared" si="1"/>
        <v>0</v>
      </c>
      <c r="Q13" s="42">
        <f t="shared" si="2"/>
        <v>0</v>
      </c>
      <c r="R13" s="135"/>
      <c r="S13" s="135"/>
      <c r="T13" s="135"/>
      <c r="W13" s="42">
        <f t="shared" si="6"/>
        <v>0</v>
      </c>
      <c r="X13" s="42">
        <f t="shared" si="7"/>
        <v>0</v>
      </c>
      <c r="Y13" s="42">
        <f t="shared" si="8"/>
        <v>0</v>
      </c>
      <c r="Z13" s="42">
        <f t="shared" si="9"/>
        <v>0</v>
      </c>
    </row>
    <row r="14" spans="2:26">
      <c r="B14" s="39" t="s">
        <v>33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43">
        <f t="shared" si="1"/>
        <v>0</v>
      </c>
      <c r="Q14" s="42">
        <f t="shared" si="2"/>
        <v>0</v>
      </c>
      <c r="R14" s="135"/>
      <c r="S14" s="135"/>
      <c r="T14" s="135"/>
      <c r="W14" s="59"/>
      <c r="X14" s="59"/>
      <c r="Y14" s="59"/>
      <c r="Z14" s="59"/>
    </row>
    <row r="15" spans="2:26">
      <c r="B15" s="39" t="s">
        <v>34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43">
        <f t="shared" si="1"/>
        <v>0</v>
      </c>
      <c r="Q15" s="42">
        <f t="shared" si="2"/>
        <v>0</v>
      </c>
      <c r="R15" s="135"/>
      <c r="S15" s="135"/>
      <c r="T15" s="135"/>
      <c r="W15" s="59"/>
      <c r="X15" s="59"/>
      <c r="Y15" s="59"/>
      <c r="Z15" s="59"/>
    </row>
    <row r="16" spans="2:26">
      <c r="B16" s="39" t="s">
        <v>35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43">
        <f t="shared" si="1"/>
        <v>0</v>
      </c>
      <c r="Q16" s="42">
        <f t="shared" si="2"/>
        <v>0</v>
      </c>
      <c r="R16" s="135"/>
      <c r="S16" s="135"/>
      <c r="T16" s="135"/>
      <c r="W16" s="59"/>
      <c r="X16" s="59"/>
      <c r="Y16" s="59"/>
      <c r="Z16" s="59"/>
    </row>
    <row r="17" spans="2:26">
      <c r="B17" s="39" t="s">
        <v>36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43">
        <f t="shared" si="1"/>
        <v>0</v>
      </c>
      <c r="Q17" s="42">
        <f t="shared" si="2"/>
        <v>0</v>
      </c>
      <c r="R17" s="135"/>
      <c r="S17" s="135"/>
      <c r="T17" s="135"/>
      <c r="W17" s="42">
        <f t="shared" ref="W17:W23" si="10">+Q17*(1+$X$4)</f>
        <v>0</v>
      </c>
      <c r="X17" s="42">
        <f t="shared" ref="X17:X23" si="11">+R17*(1+$X$4)</f>
        <v>0</v>
      </c>
      <c r="Y17" s="42">
        <f t="shared" ref="Y17:Y23" si="12">+S17*(1+$X$4)</f>
        <v>0</v>
      </c>
      <c r="Z17" s="42">
        <f t="shared" ref="Z17:Z23" si="13">+T17*(1+$X$4)</f>
        <v>0</v>
      </c>
    </row>
    <row r="18" spans="2:26">
      <c r="B18" s="39" t="s">
        <v>37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43">
        <f t="shared" si="1"/>
        <v>0</v>
      </c>
      <c r="Q18" s="42">
        <f t="shared" si="2"/>
        <v>0</v>
      </c>
      <c r="R18" s="135"/>
      <c r="S18" s="135"/>
      <c r="T18" s="135"/>
      <c r="W18" s="42">
        <f t="shared" si="10"/>
        <v>0</v>
      </c>
      <c r="X18" s="42">
        <f t="shared" si="11"/>
        <v>0</v>
      </c>
      <c r="Y18" s="42">
        <f t="shared" si="12"/>
        <v>0</v>
      </c>
      <c r="Z18" s="42">
        <f t="shared" si="13"/>
        <v>0</v>
      </c>
    </row>
    <row r="19" spans="2:26">
      <c r="B19" s="38" t="s">
        <v>38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45">
        <f t="shared" si="1"/>
        <v>0</v>
      </c>
      <c r="Q19" s="44">
        <f t="shared" si="2"/>
        <v>0</v>
      </c>
      <c r="R19" s="136"/>
      <c r="S19" s="136"/>
      <c r="T19" s="136"/>
      <c r="W19" s="42">
        <f t="shared" si="10"/>
        <v>0</v>
      </c>
      <c r="X19" s="42">
        <f t="shared" si="11"/>
        <v>0</v>
      </c>
      <c r="Y19" s="42">
        <f t="shared" si="12"/>
        <v>0</v>
      </c>
      <c r="Z19" s="42">
        <f t="shared" si="13"/>
        <v>0</v>
      </c>
    </row>
    <row r="20" spans="2:26">
      <c r="B20" s="38" t="s">
        <v>39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45">
        <f t="shared" si="1"/>
        <v>0</v>
      </c>
      <c r="Q20" s="44">
        <f t="shared" si="2"/>
        <v>0</v>
      </c>
      <c r="R20" s="136"/>
      <c r="S20" s="136"/>
      <c r="T20" s="136"/>
      <c r="W20" s="42">
        <f t="shared" si="10"/>
        <v>0</v>
      </c>
      <c r="X20" s="42">
        <f t="shared" si="11"/>
        <v>0</v>
      </c>
      <c r="Y20" s="42">
        <f t="shared" si="12"/>
        <v>0</v>
      </c>
      <c r="Z20" s="42">
        <f t="shared" si="13"/>
        <v>0</v>
      </c>
    </row>
    <row r="21" spans="2:26">
      <c r="B21" s="38" t="s">
        <v>40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45">
        <f t="shared" si="1"/>
        <v>0</v>
      </c>
      <c r="Q21" s="44">
        <f t="shared" si="2"/>
        <v>0</v>
      </c>
      <c r="R21" s="136"/>
      <c r="S21" s="136"/>
      <c r="T21" s="136"/>
      <c r="W21" s="42">
        <f t="shared" si="10"/>
        <v>0</v>
      </c>
      <c r="X21" s="42">
        <f t="shared" si="11"/>
        <v>0</v>
      </c>
      <c r="Y21" s="42">
        <f t="shared" si="12"/>
        <v>0</v>
      </c>
      <c r="Z21" s="42">
        <f t="shared" si="13"/>
        <v>0</v>
      </c>
    </row>
    <row r="22" spans="2:26">
      <c r="B22" s="40" t="s">
        <v>41</v>
      </c>
      <c r="C22" s="42">
        <f>SUM(C19:C21)</f>
        <v>0</v>
      </c>
      <c r="D22" s="42">
        <f t="shared" ref="D22:O22" si="14">SUM(D19:D21)</f>
        <v>0</v>
      </c>
      <c r="E22" s="42">
        <f t="shared" si="14"/>
        <v>0</v>
      </c>
      <c r="F22" s="42">
        <f t="shared" si="14"/>
        <v>0</v>
      </c>
      <c r="G22" s="42">
        <f t="shared" si="14"/>
        <v>0</v>
      </c>
      <c r="H22" s="42">
        <f t="shared" si="14"/>
        <v>0</v>
      </c>
      <c r="I22" s="42">
        <f t="shared" si="14"/>
        <v>0</v>
      </c>
      <c r="J22" s="42">
        <f t="shared" si="14"/>
        <v>0</v>
      </c>
      <c r="K22" s="42">
        <f t="shared" si="14"/>
        <v>0</v>
      </c>
      <c r="L22" s="42">
        <f t="shared" si="14"/>
        <v>0</v>
      </c>
      <c r="M22" s="42">
        <f t="shared" si="14"/>
        <v>0</v>
      </c>
      <c r="N22" s="42">
        <f t="shared" si="14"/>
        <v>0</v>
      </c>
      <c r="O22" s="43">
        <f t="shared" si="14"/>
        <v>0</v>
      </c>
      <c r="Q22" s="42">
        <f t="shared" si="2"/>
        <v>0</v>
      </c>
      <c r="R22" s="42">
        <f>SUM(R19:R21)</f>
        <v>0</v>
      </c>
      <c r="S22" s="42">
        <f t="shared" ref="S22:T22" si="15">SUM(S19:S21)</f>
        <v>0</v>
      </c>
      <c r="T22" s="42">
        <f t="shared" si="15"/>
        <v>0</v>
      </c>
      <c r="W22" s="42">
        <f t="shared" si="10"/>
        <v>0</v>
      </c>
      <c r="X22" s="42">
        <f t="shared" si="11"/>
        <v>0</v>
      </c>
      <c r="Y22" s="42">
        <f t="shared" si="12"/>
        <v>0</v>
      </c>
      <c r="Z22" s="42">
        <f t="shared" si="13"/>
        <v>0</v>
      </c>
    </row>
    <row r="23" spans="2:26">
      <c r="B23" s="40" t="s">
        <v>42</v>
      </c>
      <c r="C23" s="42">
        <f>+'Marketing costs'!C16</f>
        <v>0</v>
      </c>
      <c r="D23" s="42">
        <f>+'Marketing costs'!D16</f>
        <v>0</v>
      </c>
      <c r="E23" s="42">
        <f>+'Marketing costs'!E16</f>
        <v>0</v>
      </c>
      <c r="F23" s="42">
        <f>+'Marketing costs'!F16</f>
        <v>0</v>
      </c>
      <c r="G23" s="42">
        <f>+'Marketing costs'!G16</f>
        <v>0</v>
      </c>
      <c r="H23" s="42">
        <f>+'Marketing costs'!H16</f>
        <v>0</v>
      </c>
      <c r="I23" s="42">
        <f>+'Marketing costs'!I16</f>
        <v>0</v>
      </c>
      <c r="J23" s="42">
        <f>+'Marketing costs'!J16</f>
        <v>0</v>
      </c>
      <c r="K23" s="42">
        <f>+'Marketing costs'!K16</f>
        <v>0</v>
      </c>
      <c r="L23" s="42">
        <f>+'Marketing costs'!L16</f>
        <v>0</v>
      </c>
      <c r="M23" s="42">
        <f>+'Marketing costs'!M16</f>
        <v>0</v>
      </c>
      <c r="N23" s="42">
        <f>+'Marketing costs'!N16</f>
        <v>0</v>
      </c>
      <c r="O23" s="43">
        <f t="shared" si="1"/>
        <v>0</v>
      </c>
      <c r="Q23" s="42">
        <f t="shared" si="2"/>
        <v>0</v>
      </c>
      <c r="R23" s="42">
        <f>+'Marketing costs'!O33</f>
        <v>0</v>
      </c>
      <c r="S23" s="135"/>
      <c r="T23" s="135"/>
      <c r="W23" s="42">
        <f t="shared" si="10"/>
        <v>0</v>
      </c>
      <c r="X23" s="42">
        <f t="shared" si="11"/>
        <v>0</v>
      </c>
      <c r="Y23" s="42">
        <f t="shared" si="12"/>
        <v>0</v>
      </c>
      <c r="Z23" s="42">
        <f t="shared" si="13"/>
        <v>0</v>
      </c>
    </row>
    <row r="24" spans="2:26">
      <c r="B24" s="39" t="s">
        <v>43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43">
        <f t="shared" si="1"/>
        <v>0</v>
      </c>
      <c r="Q24" s="42">
        <f t="shared" si="2"/>
        <v>0</v>
      </c>
      <c r="R24" s="42">
        <f>+O24*1.01</f>
        <v>0</v>
      </c>
      <c r="S24" s="135"/>
      <c r="T24" s="135"/>
    </row>
    <row r="25" spans="2:26">
      <c r="B25" s="39" t="s">
        <v>44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43">
        <f t="shared" si="1"/>
        <v>0</v>
      </c>
      <c r="Q25" s="42">
        <f t="shared" si="2"/>
        <v>0</v>
      </c>
      <c r="R25" s="42">
        <f>+O25*1.01</f>
        <v>0</v>
      </c>
      <c r="S25" s="135"/>
      <c r="T25" s="135"/>
    </row>
    <row r="26" spans="2:26">
      <c r="B26" s="17" t="s">
        <v>17</v>
      </c>
      <c r="C26" s="43">
        <f>+C6+C7+C8+C9+C10+C11+C12+C13+C14+C15+C16+C17+C18+C22+C23+C24+C25</f>
        <v>0</v>
      </c>
      <c r="D26" s="43">
        <f t="shared" ref="D26:O26" si="16">+D6+D7+D8+D9+D10+D11+D12+D13+D14+D15+D16+D17+D18+D22+D23+D24+D25</f>
        <v>0</v>
      </c>
      <c r="E26" s="43">
        <f t="shared" si="16"/>
        <v>0</v>
      </c>
      <c r="F26" s="43">
        <f t="shared" si="16"/>
        <v>0</v>
      </c>
      <c r="G26" s="43">
        <f t="shared" si="16"/>
        <v>0</v>
      </c>
      <c r="H26" s="43">
        <f t="shared" si="16"/>
        <v>0</v>
      </c>
      <c r="I26" s="43">
        <f t="shared" si="16"/>
        <v>0</v>
      </c>
      <c r="J26" s="43">
        <f t="shared" si="16"/>
        <v>0</v>
      </c>
      <c r="K26" s="43">
        <f t="shared" si="16"/>
        <v>0</v>
      </c>
      <c r="L26" s="43">
        <f t="shared" si="16"/>
        <v>0</v>
      </c>
      <c r="M26" s="43">
        <f t="shared" si="16"/>
        <v>0</v>
      </c>
      <c r="N26" s="43">
        <f t="shared" si="16"/>
        <v>0</v>
      </c>
      <c r="O26" s="43">
        <f t="shared" si="16"/>
        <v>0</v>
      </c>
      <c r="Q26" s="43">
        <f t="shared" ref="Q26" si="17">+Q6+Q7+Q8+Q9+Q10+Q11+Q12+Q13+Q14+Q15+Q16+Q17+Q18+Q22+Q23+Q24+Q25</f>
        <v>0</v>
      </c>
      <c r="R26" s="43">
        <f t="shared" ref="R26:T26" si="18">+R6+R7+R8+R9+R10+R11+R12+R13+R14+R15+R16+R17+R18+R22+R23+R24+R25</f>
        <v>0</v>
      </c>
      <c r="S26" s="43">
        <f t="shared" si="18"/>
        <v>0</v>
      </c>
      <c r="T26" s="43">
        <f t="shared" si="18"/>
        <v>0</v>
      </c>
    </row>
    <row r="29" spans="2:26">
      <c r="B29" s="82" t="s">
        <v>164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101"/>
      <c r="Q29" s="110">
        <f>+Q26-Q6-Q7-Q8-Q23</f>
        <v>0</v>
      </c>
      <c r="R29" s="86">
        <f t="shared" ref="R29:T29" si="19">+R26-R6-R7-R8-R23</f>
        <v>0</v>
      </c>
      <c r="S29" s="86">
        <f t="shared" si="19"/>
        <v>0</v>
      </c>
      <c r="T29" s="86">
        <f t="shared" si="19"/>
        <v>0</v>
      </c>
    </row>
  </sheetData>
  <mergeCells count="3">
    <mergeCell ref="C4:O4"/>
    <mergeCell ref="Q4:T4"/>
    <mergeCell ref="W5:Z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C22:N22" formulaRange="1"/>
    <ignoredError sqref="O22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2362B-81C6-4F7D-865D-1732EDA61A5A}">
  <sheetPr>
    <pageSetUpPr fitToPage="1"/>
  </sheetPr>
  <dimension ref="B1:L17"/>
  <sheetViews>
    <sheetView showGridLines="0" zoomScale="140" zoomScaleNormal="140" workbookViewId="0">
      <selection activeCell="L1" sqref="L1"/>
    </sheetView>
  </sheetViews>
  <sheetFormatPr defaultRowHeight="14.4"/>
  <cols>
    <col min="1" max="1" width="2.77734375" customWidth="1"/>
    <col min="2" max="2" width="17.88671875" customWidth="1"/>
    <col min="3" max="3" width="10.44140625" customWidth="1"/>
    <col min="4" max="4" width="8.88671875" customWidth="1"/>
    <col min="5" max="12" width="7" customWidth="1"/>
    <col min="13" max="14" width="10.44140625" customWidth="1"/>
    <col min="15" max="15" width="9.88671875" customWidth="1"/>
  </cols>
  <sheetData>
    <row r="1" spans="2:12" ht="18">
      <c r="B1" s="12" t="s">
        <v>114</v>
      </c>
    </row>
    <row r="3" spans="2:12">
      <c r="C3" s="149" t="s">
        <v>115</v>
      </c>
      <c r="D3" s="150"/>
      <c r="E3" s="150"/>
      <c r="F3" s="150"/>
      <c r="G3" s="150"/>
      <c r="H3" s="150"/>
      <c r="I3" s="150"/>
      <c r="J3" s="150"/>
      <c r="K3" s="150"/>
      <c r="L3" s="151"/>
    </row>
    <row r="4" spans="2:12">
      <c r="C4" s="152" t="s">
        <v>45</v>
      </c>
      <c r="D4" s="154" t="s">
        <v>46</v>
      </c>
      <c r="E4" s="139" t="str">
        <f>+Instructions!A8</f>
        <v>Year 1</v>
      </c>
      <c r="F4" s="141"/>
      <c r="G4" s="139" t="str">
        <f>+Instructions!B8</f>
        <v>Year 2</v>
      </c>
      <c r="H4" s="141"/>
      <c r="I4" s="139" t="str">
        <f>+Instructions!C8</f>
        <v>Year 3</v>
      </c>
      <c r="J4" s="141"/>
      <c r="K4" s="139" t="str">
        <f>+Instructions!D8</f>
        <v>Year 4</v>
      </c>
      <c r="L4" s="141"/>
    </row>
    <row r="5" spans="2:12">
      <c r="B5" s="20"/>
      <c r="C5" s="153"/>
      <c r="D5" s="155"/>
      <c r="E5" s="111" t="s">
        <v>47</v>
      </c>
      <c r="F5" s="111" t="s">
        <v>48</v>
      </c>
      <c r="G5" s="111" t="s">
        <v>47</v>
      </c>
      <c r="H5" s="111" t="s">
        <v>48</v>
      </c>
      <c r="I5" s="111" t="s">
        <v>47</v>
      </c>
      <c r="J5" s="111" t="s">
        <v>48</v>
      </c>
      <c r="K5" s="111" t="s">
        <v>47</v>
      </c>
      <c r="L5" s="111" t="s">
        <v>48</v>
      </c>
    </row>
    <row r="6" spans="2:12">
      <c r="B6" s="18" t="s">
        <v>49</v>
      </c>
      <c r="C6" s="112"/>
      <c r="D6" s="113"/>
      <c r="E6" s="54" t="e">
        <f>+$C6/$D6</f>
        <v>#DIV/0!</v>
      </c>
      <c r="F6" s="54" t="e">
        <f>+C6-E6</f>
        <v>#DIV/0!</v>
      </c>
      <c r="G6" s="54" t="e">
        <f>+$C6/$D6</f>
        <v>#DIV/0!</v>
      </c>
      <c r="H6" s="54" t="e">
        <f>+F6-G6</f>
        <v>#DIV/0!</v>
      </c>
      <c r="I6" s="54" t="e">
        <f>+$C6/$D6</f>
        <v>#DIV/0!</v>
      </c>
      <c r="J6" s="54" t="e">
        <f>+H6-I6</f>
        <v>#DIV/0!</v>
      </c>
      <c r="K6" s="54" t="e">
        <f>+$C6/$D6</f>
        <v>#DIV/0!</v>
      </c>
      <c r="L6" s="54" t="e">
        <f>+J6-K6</f>
        <v>#DIV/0!</v>
      </c>
    </row>
    <row r="7" spans="2:12">
      <c r="B7" s="18" t="s">
        <v>50</v>
      </c>
      <c r="C7" s="112"/>
      <c r="D7" s="113"/>
      <c r="E7" s="54" t="e">
        <f t="shared" ref="E7:K11" si="0">+$C7/$D7</f>
        <v>#DIV/0!</v>
      </c>
      <c r="F7" s="54" t="e">
        <f t="shared" ref="F7:F11" si="1">+C7-E7</f>
        <v>#DIV/0!</v>
      </c>
      <c r="G7" s="54" t="e">
        <f t="shared" si="0"/>
        <v>#DIV/0!</v>
      </c>
      <c r="H7" s="54" t="e">
        <f t="shared" ref="H7:L11" si="2">+F7-G7</f>
        <v>#DIV/0!</v>
      </c>
      <c r="I7" s="54" t="e">
        <f t="shared" si="0"/>
        <v>#DIV/0!</v>
      </c>
      <c r="J7" s="54" t="e">
        <f t="shared" si="2"/>
        <v>#DIV/0!</v>
      </c>
      <c r="K7" s="54" t="e">
        <f t="shared" si="0"/>
        <v>#DIV/0!</v>
      </c>
      <c r="L7" s="54" t="e">
        <f t="shared" si="2"/>
        <v>#DIV/0!</v>
      </c>
    </row>
    <row r="8" spans="2:12">
      <c r="B8" s="18" t="s">
        <v>51</v>
      </c>
      <c r="C8" s="112"/>
      <c r="D8" s="113"/>
      <c r="E8" s="54" t="e">
        <f t="shared" si="0"/>
        <v>#DIV/0!</v>
      </c>
      <c r="F8" s="54" t="e">
        <f t="shared" si="1"/>
        <v>#DIV/0!</v>
      </c>
      <c r="G8" s="54" t="e">
        <f t="shared" si="0"/>
        <v>#DIV/0!</v>
      </c>
      <c r="H8" s="54" t="e">
        <f t="shared" si="2"/>
        <v>#DIV/0!</v>
      </c>
      <c r="I8" s="54" t="e">
        <f t="shared" si="0"/>
        <v>#DIV/0!</v>
      </c>
      <c r="J8" s="54" t="e">
        <f t="shared" si="2"/>
        <v>#DIV/0!</v>
      </c>
      <c r="K8" s="54" t="e">
        <f t="shared" si="0"/>
        <v>#DIV/0!</v>
      </c>
      <c r="L8" s="54" t="e">
        <f t="shared" si="2"/>
        <v>#DIV/0!</v>
      </c>
    </row>
    <row r="9" spans="2:12">
      <c r="B9" s="18" t="s">
        <v>52</v>
      </c>
      <c r="C9" s="112"/>
      <c r="D9" s="113"/>
      <c r="E9" s="54" t="e">
        <f t="shared" si="0"/>
        <v>#DIV/0!</v>
      </c>
      <c r="F9" s="54" t="e">
        <f t="shared" si="1"/>
        <v>#DIV/0!</v>
      </c>
      <c r="G9" s="54" t="e">
        <f t="shared" si="0"/>
        <v>#DIV/0!</v>
      </c>
      <c r="H9" s="54" t="e">
        <f t="shared" si="2"/>
        <v>#DIV/0!</v>
      </c>
      <c r="I9" s="54" t="e">
        <f t="shared" si="0"/>
        <v>#DIV/0!</v>
      </c>
      <c r="J9" s="54" t="e">
        <f t="shared" si="2"/>
        <v>#DIV/0!</v>
      </c>
      <c r="K9" s="54" t="e">
        <f t="shared" si="0"/>
        <v>#DIV/0!</v>
      </c>
      <c r="L9" s="54" t="e">
        <f t="shared" si="2"/>
        <v>#DIV/0!</v>
      </c>
    </row>
    <row r="10" spans="2:12">
      <c r="B10" s="18" t="s">
        <v>101</v>
      </c>
      <c r="C10" s="112"/>
      <c r="D10" s="113"/>
      <c r="E10" s="54" t="e">
        <f t="shared" si="0"/>
        <v>#DIV/0!</v>
      </c>
      <c r="F10" s="54" t="e">
        <f t="shared" si="1"/>
        <v>#DIV/0!</v>
      </c>
      <c r="G10" s="54" t="e">
        <f t="shared" si="0"/>
        <v>#DIV/0!</v>
      </c>
      <c r="H10" s="54" t="e">
        <f t="shared" si="2"/>
        <v>#DIV/0!</v>
      </c>
      <c r="I10" s="54" t="e">
        <f t="shared" si="0"/>
        <v>#DIV/0!</v>
      </c>
      <c r="J10" s="54" t="e">
        <f t="shared" si="2"/>
        <v>#DIV/0!</v>
      </c>
      <c r="K10" s="54" t="e">
        <f t="shared" si="0"/>
        <v>#DIV/0!</v>
      </c>
      <c r="L10" s="54" t="e">
        <f t="shared" si="2"/>
        <v>#DIV/0!</v>
      </c>
    </row>
    <row r="11" spans="2:12">
      <c r="B11" s="18" t="s">
        <v>94</v>
      </c>
      <c r="C11" s="112"/>
      <c r="D11" s="113"/>
      <c r="E11" s="54" t="e">
        <f t="shared" si="0"/>
        <v>#DIV/0!</v>
      </c>
      <c r="F11" s="54" t="e">
        <f t="shared" si="1"/>
        <v>#DIV/0!</v>
      </c>
      <c r="G11" s="54" t="e">
        <f t="shared" si="0"/>
        <v>#DIV/0!</v>
      </c>
      <c r="H11" s="54" t="e">
        <f t="shared" si="2"/>
        <v>#DIV/0!</v>
      </c>
      <c r="I11" s="54" t="e">
        <f t="shared" si="0"/>
        <v>#DIV/0!</v>
      </c>
      <c r="J11" s="54" t="e">
        <f t="shared" si="2"/>
        <v>#DIV/0!</v>
      </c>
      <c r="K11" s="54" t="e">
        <f t="shared" si="0"/>
        <v>#DIV/0!</v>
      </c>
      <c r="L11" s="54" t="e">
        <f t="shared" si="2"/>
        <v>#DIV/0!</v>
      </c>
    </row>
    <row r="12" spans="2:12">
      <c r="B12" s="46" t="s">
        <v>96</v>
      </c>
      <c r="C12" s="47">
        <f>SUM(C6:C11)</f>
        <v>0</v>
      </c>
      <c r="E12" s="55" t="e">
        <f t="shared" ref="E12:L12" si="3">SUM(E6:E11)</f>
        <v>#DIV/0!</v>
      </c>
      <c r="F12" s="55" t="e">
        <f t="shared" si="3"/>
        <v>#DIV/0!</v>
      </c>
      <c r="G12" s="55" t="e">
        <f t="shared" si="3"/>
        <v>#DIV/0!</v>
      </c>
      <c r="H12" s="55" t="e">
        <f t="shared" si="3"/>
        <v>#DIV/0!</v>
      </c>
      <c r="I12" s="55" t="e">
        <f t="shared" si="3"/>
        <v>#DIV/0!</v>
      </c>
      <c r="J12" s="55" t="e">
        <f t="shared" si="3"/>
        <v>#DIV/0!</v>
      </c>
      <c r="K12" s="55" t="e">
        <f t="shared" si="3"/>
        <v>#DIV/0!</v>
      </c>
      <c r="L12" s="55" t="e">
        <f t="shared" si="3"/>
        <v>#DIV/0!</v>
      </c>
    </row>
    <row r="14" spans="2:12">
      <c r="B14" s="79" t="s">
        <v>195</v>
      </c>
    </row>
    <row r="15" spans="2:12">
      <c r="B15" s="79"/>
    </row>
    <row r="16" spans="2:12">
      <c r="B16" s="114" t="s">
        <v>120</v>
      </c>
      <c r="C16" s="109">
        <v>0.2</v>
      </c>
    </row>
    <row r="17" spans="2:3">
      <c r="B17" s="114" t="s">
        <v>155</v>
      </c>
      <c r="C17" s="59">
        <f>+C12*(1+C16)</f>
        <v>0</v>
      </c>
    </row>
  </sheetData>
  <mergeCells count="7">
    <mergeCell ref="C3:L3"/>
    <mergeCell ref="C4:C5"/>
    <mergeCell ref="E4:F4"/>
    <mergeCell ref="G4:H4"/>
    <mergeCell ref="I4:J4"/>
    <mergeCell ref="K4:L4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12" formulaRange="1"/>
    <ignoredError sqref="F10:F11 H11:K11 H6:K9 F6:F9 H10:I10 J10:K10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7AB7-5B77-43D4-9B45-37DCF1A9ED9E}">
  <sheetPr>
    <pageSetUpPr fitToPage="1"/>
  </sheetPr>
  <dimension ref="B1:X45"/>
  <sheetViews>
    <sheetView showGridLines="0" zoomScale="90" zoomScaleNormal="90" workbookViewId="0">
      <selection activeCell="T1" sqref="T1"/>
    </sheetView>
  </sheetViews>
  <sheetFormatPr defaultRowHeight="14.4" outlineLevelRow="1" outlineLevelCol="1"/>
  <cols>
    <col min="1" max="1" width="2.77734375" customWidth="1"/>
    <col min="2" max="2" width="40.77734375" customWidth="1"/>
    <col min="3" max="14" width="9.33203125" customWidth="1" outlineLevel="1"/>
    <col min="15" max="16" width="9.88671875" customWidth="1" outlineLevel="1"/>
    <col min="17" max="20" width="10.33203125" customWidth="1"/>
    <col min="22" max="22" width="22.6640625" bestFit="1" customWidth="1"/>
    <col min="23" max="23" width="5.44140625" bestFit="1" customWidth="1"/>
    <col min="24" max="24" width="48" customWidth="1"/>
  </cols>
  <sheetData>
    <row r="1" spans="2:24" ht="18">
      <c r="B1" s="12" t="s">
        <v>128</v>
      </c>
    </row>
    <row r="3" spans="2:24">
      <c r="C3" s="139" t="s">
        <v>128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  <c r="Q3" s="149" t="str">
        <f>+C3</f>
        <v>Liquidity plan in KEUR</v>
      </c>
      <c r="R3" s="150"/>
      <c r="S3" s="150"/>
      <c r="T3" s="151"/>
    </row>
    <row r="4" spans="2:24">
      <c r="C4" s="91" t="s">
        <v>1</v>
      </c>
      <c r="D4" s="91" t="s">
        <v>2</v>
      </c>
      <c r="E4" s="91" t="s">
        <v>19</v>
      </c>
      <c r="F4" s="91" t="s">
        <v>3</v>
      </c>
      <c r="G4" s="91" t="s">
        <v>20</v>
      </c>
      <c r="H4" s="91" t="s">
        <v>4</v>
      </c>
      <c r="I4" s="91" t="s">
        <v>5</v>
      </c>
      <c r="J4" s="91" t="s">
        <v>6</v>
      </c>
      <c r="K4" s="91" t="s">
        <v>7</v>
      </c>
      <c r="L4" s="91" t="s">
        <v>21</v>
      </c>
      <c r="M4" s="91" t="s">
        <v>8</v>
      </c>
      <c r="N4" s="91" t="s">
        <v>22</v>
      </c>
      <c r="O4" s="91" t="str">
        <f>+Instructions!A8</f>
        <v>Year 1</v>
      </c>
      <c r="Q4" s="91" t="str">
        <f>+Instructions!A8</f>
        <v>Year 1</v>
      </c>
      <c r="R4" s="91" t="str">
        <f>+Instructions!B8</f>
        <v>Year 2</v>
      </c>
      <c r="S4" s="91" t="str">
        <f>+Instructions!C8</f>
        <v>Year 3</v>
      </c>
      <c r="T4" s="91" t="str">
        <f>+Instructions!D8</f>
        <v>Year 4</v>
      </c>
      <c r="V4" t="s">
        <v>133</v>
      </c>
      <c r="W4" s="118"/>
      <c r="X4" s="156" t="s">
        <v>134</v>
      </c>
    </row>
    <row r="5" spans="2:24" outlineLevel="1">
      <c r="B5" s="15" t="s">
        <v>129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">
        <f>SUM(C5:N5)</f>
        <v>0</v>
      </c>
      <c r="Q5" s="106"/>
      <c r="R5" s="106"/>
      <c r="S5" s="106"/>
      <c r="T5" s="106"/>
      <c r="V5" t="s">
        <v>132</v>
      </c>
      <c r="W5" s="118"/>
      <c r="X5" s="156"/>
    </row>
    <row r="6" spans="2:24" outlineLevel="1">
      <c r="B6" s="15" t="s">
        <v>130</v>
      </c>
      <c r="C6" s="115"/>
      <c r="D6" s="11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">
        <f t="shared" ref="O6:O33" si="0">SUM(C6:N6)</f>
        <v>0</v>
      </c>
      <c r="Q6" s="106"/>
      <c r="R6" s="106"/>
      <c r="S6" s="106"/>
      <c r="T6" s="106"/>
      <c r="V6" t="s">
        <v>163</v>
      </c>
    </row>
    <row r="7" spans="2:24" outlineLevel="1">
      <c r="B7" s="15" t="s">
        <v>151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">
        <f t="shared" si="0"/>
        <v>0</v>
      </c>
      <c r="Q7" s="106"/>
      <c r="R7" s="106"/>
      <c r="S7" s="106"/>
      <c r="T7" s="106"/>
    </row>
    <row r="8" spans="2:24">
      <c r="B8" s="10" t="s">
        <v>158</v>
      </c>
      <c r="C8" s="10">
        <f>SUM(C5:C7)</f>
        <v>0</v>
      </c>
      <c r="D8" s="10">
        <f t="shared" ref="D8:O8" si="1">SUM(D5:D7)</f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Q8" s="10">
        <f t="shared" ref="Q8" si="2">+O8</f>
        <v>0</v>
      </c>
      <c r="R8" s="10">
        <f t="shared" ref="R8" si="3">SUM(R5:R6)</f>
        <v>0</v>
      </c>
      <c r="S8" s="10">
        <f t="shared" ref="S8" si="4">SUM(S5:S6)</f>
        <v>0</v>
      </c>
      <c r="T8" s="10">
        <f t="shared" ref="T8" si="5">SUM(T5:T6)</f>
        <v>0</v>
      </c>
    </row>
    <row r="9" spans="2:24">
      <c r="Q9" s="81"/>
      <c r="R9" s="81"/>
      <c r="S9" s="81"/>
      <c r="T9" s="81"/>
    </row>
    <row r="10" spans="2:24" outlineLevel="1">
      <c r="B10" s="39" t="s">
        <v>154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">
        <f t="shared" ref="O10" si="6">SUM(C10:N10)</f>
        <v>0</v>
      </c>
      <c r="Q10" s="117"/>
      <c r="R10" s="119"/>
      <c r="S10" s="119"/>
      <c r="T10" s="119"/>
    </row>
    <row r="11" spans="2:24" outlineLevel="1">
      <c r="B11" s="39" t="s">
        <v>135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">
        <f t="shared" si="0"/>
        <v>0</v>
      </c>
      <c r="Q11" s="106"/>
      <c r="R11" s="106"/>
      <c r="S11" s="106"/>
      <c r="T11" s="106"/>
    </row>
    <row r="12" spans="2:24" outlineLevel="1">
      <c r="B12" s="39" t="s">
        <v>136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">
        <f t="shared" si="0"/>
        <v>0</v>
      </c>
      <c r="Q12" s="106"/>
      <c r="R12" s="106"/>
      <c r="S12" s="106"/>
      <c r="T12" s="106"/>
    </row>
    <row r="13" spans="2:24" outlineLevel="1">
      <c r="B13" s="40" t="s">
        <v>28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">
        <f t="shared" si="0"/>
        <v>0</v>
      </c>
      <c r="Q13" s="106"/>
      <c r="R13" s="106"/>
      <c r="S13" s="106"/>
      <c r="T13" s="106"/>
    </row>
    <row r="14" spans="2:24" outlineLevel="1">
      <c r="B14" s="39" t="s">
        <v>137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">
        <f t="shared" si="0"/>
        <v>0</v>
      </c>
      <c r="Q14" s="106"/>
      <c r="R14" s="106"/>
      <c r="S14" s="106"/>
      <c r="T14" s="106"/>
    </row>
    <row r="15" spans="2:24" outlineLevel="1">
      <c r="B15" s="39" t="s">
        <v>138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">
        <f t="shared" si="0"/>
        <v>0</v>
      </c>
      <c r="Q15" s="106"/>
      <c r="R15" s="106"/>
      <c r="S15" s="106"/>
      <c r="T15" s="106"/>
    </row>
    <row r="16" spans="2:24" outlineLevel="1">
      <c r="B16" s="39" t="s">
        <v>139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">
        <f t="shared" si="0"/>
        <v>0</v>
      </c>
      <c r="Q16" s="106"/>
      <c r="R16" s="106"/>
      <c r="S16" s="106"/>
      <c r="T16" s="106"/>
    </row>
    <row r="17" spans="2:20" outlineLevel="1">
      <c r="B17" s="39" t="s">
        <v>140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">
        <f t="shared" si="0"/>
        <v>0</v>
      </c>
      <c r="Q17" s="106"/>
      <c r="R17" s="106"/>
      <c r="S17" s="106"/>
      <c r="T17" s="106"/>
    </row>
    <row r="18" spans="2:20" outlineLevel="1">
      <c r="B18" s="39" t="s">
        <v>141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">
        <f t="shared" si="0"/>
        <v>0</v>
      </c>
      <c r="Q18" s="106"/>
      <c r="R18" s="106"/>
      <c r="S18" s="106"/>
      <c r="T18" s="106"/>
    </row>
    <row r="19" spans="2:20" outlineLevel="1">
      <c r="B19" s="39" t="s">
        <v>33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>
        <f t="shared" si="0"/>
        <v>0</v>
      </c>
      <c r="Q19" s="106"/>
      <c r="R19" s="106"/>
      <c r="S19" s="106"/>
      <c r="T19" s="106"/>
    </row>
    <row r="20" spans="2:20" outlineLevel="1">
      <c r="B20" s="39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">
        <f t="shared" si="0"/>
        <v>0</v>
      </c>
      <c r="Q20" s="106"/>
      <c r="R20" s="106"/>
      <c r="S20" s="106"/>
      <c r="T20" s="106"/>
    </row>
    <row r="21" spans="2:20" outlineLevel="1">
      <c r="B21" s="39" t="s">
        <v>35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">
        <f t="shared" si="0"/>
        <v>0</v>
      </c>
      <c r="Q21" s="106"/>
      <c r="R21" s="106"/>
      <c r="S21" s="106"/>
      <c r="T21" s="106"/>
    </row>
    <row r="22" spans="2:20" outlineLevel="1">
      <c r="B22" s="39" t="s">
        <v>142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">
        <f t="shared" si="0"/>
        <v>0</v>
      </c>
      <c r="Q22" s="106"/>
      <c r="R22" s="106"/>
      <c r="S22" s="106"/>
      <c r="T22" s="106"/>
    </row>
    <row r="23" spans="2:20" outlineLevel="1">
      <c r="B23" s="39" t="s">
        <v>143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">
        <f t="shared" si="0"/>
        <v>0</v>
      </c>
      <c r="Q23" s="106"/>
      <c r="R23" s="106"/>
      <c r="S23" s="106"/>
      <c r="T23" s="106"/>
    </row>
    <row r="24" spans="2:20" outlineLevel="1">
      <c r="B24" s="38" t="s">
        <v>144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80">
        <f t="shared" si="0"/>
        <v>0</v>
      </c>
      <c r="Q24" s="120"/>
      <c r="R24" s="116"/>
      <c r="S24" s="116"/>
      <c r="T24" s="116"/>
    </row>
    <row r="25" spans="2:20" outlineLevel="1">
      <c r="B25" s="38" t="s">
        <v>145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80">
        <f t="shared" si="0"/>
        <v>0</v>
      </c>
      <c r="Q25" s="120"/>
      <c r="R25" s="116"/>
      <c r="S25" s="116"/>
      <c r="T25" s="116"/>
    </row>
    <row r="26" spans="2:20" outlineLevel="1">
      <c r="B26" s="38" t="s">
        <v>146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80">
        <f t="shared" si="0"/>
        <v>0</v>
      </c>
      <c r="Q26" s="120"/>
      <c r="R26" s="116"/>
      <c r="S26" s="116"/>
      <c r="T26" s="116"/>
    </row>
    <row r="27" spans="2:20" outlineLevel="1">
      <c r="B27" s="40" t="s">
        <v>147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">
        <f t="shared" si="0"/>
        <v>0</v>
      </c>
      <c r="Q27" s="106"/>
      <c r="R27" s="106"/>
      <c r="S27" s="106"/>
      <c r="T27" s="106"/>
    </row>
    <row r="28" spans="2:20" outlineLevel="1">
      <c r="B28" s="40" t="s">
        <v>148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">
        <f t="shared" si="0"/>
        <v>0</v>
      </c>
      <c r="Q28" s="106"/>
      <c r="R28" s="106"/>
      <c r="S28" s="106"/>
      <c r="T28" s="106"/>
    </row>
    <row r="29" spans="2:20" outlineLevel="1">
      <c r="B29" s="39" t="s">
        <v>43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">
        <f t="shared" si="0"/>
        <v>0</v>
      </c>
      <c r="Q29" s="106"/>
      <c r="R29" s="106"/>
      <c r="S29" s="106"/>
      <c r="T29" s="106"/>
    </row>
    <row r="30" spans="2:20" outlineLevel="1">
      <c r="B30" s="39" t="s">
        <v>44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">
        <f t="shared" si="0"/>
        <v>0</v>
      </c>
      <c r="Q30" s="106"/>
      <c r="R30" s="106"/>
      <c r="S30" s="106"/>
      <c r="T30" s="106"/>
    </row>
    <row r="31" spans="2:20" outlineLevel="1">
      <c r="B31" s="39" t="s">
        <v>174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">
        <f t="shared" si="0"/>
        <v>0</v>
      </c>
      <c r="Q31" s="106"/>
      <c r="R31" s="106"/>
      <c r="S31" s="106"/>
      <c r="T31" s="106"/>
    </row>
    <row r="32" spans="2:20" outlineLevel="1">
      <c r="B32" s="39" t="s">
        <v>149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">
        <f t="shared" si="0"/>
        <v>0</v>
      </c>
      <c r="Q32" s="106"/>
      <c r="R32" s="106"/>
      <c r="S32" s="106"/>
      <c r="T32" s="106"/>
    </row>
    <row r="33" spans="2:20" outlineLevel="1">
      <c r="B33" s="14" t="s">
        <v>150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">
        <f t="shared" si="0"/>
        <v>0</v>
      </c>
      <c r="Q33" s="106"/>
      <c r="R33" s="106"/>
      <c r="S33" s="106"/>
      <c r="T33" s="106"/>
    </row>
    <row r="34" spans="2:20">
      <c r="B34" s="13" t="s">
        <v>159</v>
      </c>
      <c r="C34" s="10">
        <f t="shared" ref="C34:N34" si="7">SUM(C10:C23)+C27+C28+C29+C30+C31+C32+C33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  <c r="H34" s="10">
        <f t="shared" si="7"/>
        <v>0</v>
      </c>
      <c r="I34" s="10">
        <f t="shared" si="7"/>
        <v>0</v>
      </c>
      <c r="J34" s="10">
        <f t="shared" si="7"/>
        <v>0</v>
      </c>
      <c r="K34" s="10">
        <f t="shared" si="7"/>
        <v>0</v>
      </c>
      <c r="L34" s="10">
        <f t="shared" si="7"/>
        <v>0</v>
      </c>
      <c r="M34" s="10">
        <f t="shared" si="7"/>
        <v>0</v>
      </c>
      <c r="N34" s="10">
        <f t="shared" si="7"/>
        <v>0</v>
      </c>
      <c r="O34" s="10">
        <f>SUM(O10:O23)+O27+O28+O29+O30+O31+O32+O33</f>
        <v>0</v>
      </c>
      <c r="Q34" s="10">
        <f>SUM(Q10:Q23)+Q27+Q28+Q29+Q30+Q31+Q32+Q33</f>
        <v>0</v>
      </c>
      <c r="R34" s="10">
        <f>SUM(R10:R23)+R27+R28+R29+R30+R31+R32+R33</f>
        <v>0</v>
      </c>
      <c r="S34" s="10">
        <f>SUM(S10:S23)+S27+S28+S29+S30+S31+S32+S33</f>
        <v>0</v>
      </c>
      <c r="T34" s="10">
        <f>SUM(T10:T23)+T27+T28+T29+T30+T31+T32+T33</f>
        <v>0</v>
      </c>
    </row>
    <row r="36" spans="2:20">
      <c r="B36" s="13" t="s">
        <v>166</v>
      </c>
      <c r="C36" s="10">
        <f t="shared" ref="C36:N36" si="8">+C8-C34</f>
        <v>0</v>
      </c>
      <c r="D36" s="10">
        <f t="shared" si="8"/>
        <v>0</v>
      </c>
      <c r="E36" s="10">
        <f t="shared" si="8"/>
        <v>0</v>
      </c>
      <c r="F36" s="10">
        <f t="shared" si="8"/>
        <v>0</v>
      </c>
      <c r="G36" s="10">
        <f t="shared" si="8"/>
        <v>0</v>
      </c>
      <c r="H36" s="10">
        <f t="shared" si="8"/>
        <v>0</v>
      </c>
      <c r="I36" s="10">
        <f t="shared" si="8"/>
        <v>0</v>
      </c>
      <c r="J36" s="10">
        <f t="shared" si="8"/>
        <v>0</v>
      </c>
      <c r="K36" s="10">
        <f t="shared" si="8"/>
        <v>0</v>
      </c>
      <c r="L36" s="10">
        <f t="shared" si="8"/>
        <v>0</v>
      </c>
      <c r="M36" s="10">
        <f t="shared" si="8"/>
        <v>0</v>
      </c>
      <c r="N36" s="10">
        <f t="shared" si="8"/>
        <v>0</v>
      </c>
      <c r="Q36" s="10">
        <f>+Q8-Q34</f>
        <v>0</v>
      </c>
      <c r="R36" s="10">
        <f t="shared" ref="R36:T36" si="9">+R8-R34</f>
        <v>0</v>
      </c>
      <c r="S36" s="10">
        <f t="shared" si="9"/>
        <v>0</v>
      </c>
      <c r="T36" s="10">
        <f t="shared" si="9"/>
        <v>0</v>
      </c>
    </row>
    <row r="38" spans="2:20" outlineLevel="1">
      <c r="B38" s="59" t="s">
        <v>160</v>
      </c>
      <c r="C38" s="117"/>
      <c r="D38" s="86">
        <f>+C41</f>
        <v>0</v>
      </c>
      <c r="E38" s="86">
        <f t="shared" ref="E38:N38" si="10">+D41</f>
        <v>0</v>
      </c>
      <c r="F38" s="86">
        <f t="shared" si="10"/>
        <v>0</v>
      </c>
      <c r="G38" s="86">
        <f t="shared" si="10"/>
        <v>0</v>
      </c>
      <c r="H38" s="86">
        <f t="shared" si="10"/>
        <v>0</v>
      </c>
      <c r="I38" s="86">
        <f t="shared" si="10"/>
        <v>0</v>
      </c>
      <c r="J38" s="86">
        <f t="shared" si="10"/>
        <v>0</v>
      </c>
      <c r="K38" s="86">
        <f t="shared" si="10"/>
        <v>0</v>
      </c>
      <c r="L38" s="86">
        <f t="shared" si="10"/>
        <v>0</v>
      </c>
      <c r="M38" s="86">
        <f t="shared" si="10"/>
        <v>0</v>
      </c>
      <c r="N38" s="86">
        <f t="shared" si="10"/>
        <v>0</v>
      </c>
      <c r="Q38" s="86">
        <f>+C38</f>
        <v>0</v>
      </c>
      <c r="R38" s="86">
        <f>+Q41</f>
        <v>0</v>
      </c>
      <c r="S38" s="86">
        <f t="shared" ref="S38:T38" si="11">+R41</f>
        <v>0</v>
      </c>
      <c r="T38" s="86">
        <f t="shared" si="11"/>
        <v>0</v>
      </c>
    </row>
    <row r="39" spans="2:20" outlineLevel="1">
      <c r="B39" s="59" t="s">
        <v>156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Q39" s="86">
        <f>SUM(C39:N39)</f>
        <v>0</v>
      </c>
      <c r="R39" s="117"/>
      <c r="S39" s="117"/>
      <c r="T39" s="117"/>
    </row>
    <row r="40" spans="2:20" outlineLevel="1">
      <c r="B40" s="59" t="s">
        <v>152</v>
      </c>
      <c r="C40" s="86">
        <f t="shared" ref="C40:N40" si="12">+C8-C34</f>
        <v>0</v>
      </c>
      <c r="D40" s="86">
        <f t="shared" si="12"/>
        <v>0</v>
      </c>
      <c r="E40" s="86">
        <f t="shared" si="12"/>
        <v>0</v>
      </c>
      <c r="F40" s="86">
        <f t="shared" si="12"/>
        <v>0</v>
      </c>
      <c r="G40" s="86">
        <f t="shared" si="12"/>
        <v>0</v>
      </c>
      <c r="H40" s="86">
        <f t="shared" si="12"/>
        <v>0</v>
      </c>
      <c r="I40" s="86">
        <f t="shared" si="12"/>
        <v>0</v>
      </c>
      <c r="J40" s="86">
        <f t="shared" si="12"/>
        <v>0</v>
      </c>
      <c r="K40" s="86">
        <f t="shared" si="12"/>
        <v>0</v>
      </c>
      <c r="L40" s="86">
        <f t="shared" si="12"/>
        <v>0</v>
      </c>
      <c r="M40" s="86">
        <f t="shared" si="12"/>
        <v>0</v>
      </c>
      <c r="N40" s="86">
        <f t="shared" si="12"/>
        <v>0</v>
      </c>
      <c r="Q40" s="86">
        <f>+C40+D40+E40+F40+G40+H40+I40+J40+K40+L40+M40+N40</f>
        <v>0</v>
      </c>
      <c r="R40" s="86">
        <f>+R8-R34</f>
        <v>0</v>
      </c>
      <c r="S40" s="86">
        <f>+S8-S34</f>
        <v>0</v>
      </c>
      <c r="T40" s="86">
        <f>+T8-T34</f>
        <v>0</v>
      </c>
    </row>
    <row r="41" spans="2:20" outlineLevel="1">
      <c r="B41" s="87" t="s">
        <v>161</v>
      </c>
      <c r="C41" s="88">
        <f>+C38+C39+C40</f>
        <v>0</v>
      </c>
      <c r="D41" s="88">
        <f t="shared" ref="D41:N41" si="13">+D38+D39+D40</f>
        <v>0</v>
      </c>
      <c r="E41" s="88">
        <f t="shared" si="13"/>
        <v>0</v>
      </c>
      <c r="F41" s="88">
        <f t="shared" si="13"/>
        <v>0</v>
      </c>
      <c r="G41" s="88">
        <f t="shared" si="13"/>
        <v>0</v>
      </c>
      <c r="H41" s="88">
        <f t="shared" si="13"/>
        <v>0</v>
      </c>
      <c r="I41" s="88">
        <f t="shared" si="13"/>
        <v>0</v>
      </c>
      <c r="J41" s="88">
        <f t="shared" si="13"/>
        <v>0</v>
      </c>
      <c r="K41" s="88">
        <f t="shared" si="13"/>
        <v>0</v>
      </c>
      <c r="L41" s="88">
        <f t="shared" si="13"/>
        <v>0</v>
      </c>
      <c r="M41" s="88">
        <f t="shared" si="13"/>
        <v>0</v>
      </c>
      <c r="N41" s="88">
        <f t="shared" si="13"/>
        <v>0</v>
      </c>
      <c r="Q41" s="86">
        <f t="shared" ref="Q41:R41" si="14">+Q38+Q39+Q40</f>
        <v>0</v>
      </c>
      <c r="R41" s="86">
        <f t="shared" si="14"/>
        <v>0</v>
      </c>
      <c r="S41" s="86">
        <f t="shared" ref="S41" si="15">+S38+S39+S40</f>
        <v>0</v>
      </c>
      <c r="T41" s="86">
        <f t="shared" ref="T41" si="16">+T38+T39+T40</f>
        <v>0</v>
      </c>
    </row>
    <row r="43" spans="2:20">
      <c r="O43" s="41"/>
      <c r="Q43" s="41"/>
    </row>
    <row r="44" spans="2:20">
      <c r="O44" s="41"/>
    </row>
    <row r="45" spans="2:20">
      <c r="N45" s="85"/>
      <c r="O45" s="84"/>
      <c r="Q45" s="84"/>
      <c r="R45" s="84"/>
      <c r="S45" s="84"/>
      <c r="T45" s="84"/>
    </row>
  </sheetData>
  <mergeCells count="3">
    <mergeCell ref="C3:O3"/>
    <mergeCell ref="X4:X5"/>
    <mergeCell ref="Q3:T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4D34-011D-4872-BC40-F6A8F8C69863}">
  <sheetPr>
    <pageSetUpPr fitToPage="1"/>
  </sheetPr>
  <dimension ref="B1:L28"/>
  <sheetViews>
    <sheetView showGridLines="0" zoomScale="120" zoomScaleNormal="120" workbookViewId="0">
      <selection activeCell="L1" sqref="L1"/>
    </sheetView>
  </sheetViews>
  <sheetFormatPr defaultRowHeight="14.4"/>
  <cols>
    <col min="1" max="1" width="2.77734375" customWidth="1"/>
    <col min="2" max="2" width="29.88671875" customWidth="1"/>
    <col min="3" max="6" width="10.6640625" customWidth="1"/>
  </cols>
  <sheetData>
    <row r="1" spans="2:12" ht="18">
      <c r="B1" s="12" t="s">
        <v>65</v>
      </c>
    </row>
    <row r="3" spans="2:12">
      <c r="C3" s="149" t="s">
        <v>98</v>
      </c>
      <c r="D3" s="150"/>
      <c r="E3" s="150"/>
      <c r="F3" s="151"/>
    </row>
    <row r="4" spans="2:12">
      <c r="C4" s="91" t="str">
        <f>+Instructions!A8</f>
        <v>Year 1</v>
      </c>
      <c r="D4" s="91" t="str">
        <f>+Instructions!B8</f>
        <v>Year 2</v>
      </c>
      <c r="E4" s="91" t="str">
        <f>+Instructions!C8</f>
        <v>Year 3</v>
      </c>
      <c r="F4" s="91" t="str">
        <f>+Instructions!D8</f>
        <v>Year 4</v>
      </c>
    </row>
    <row r="5" spans="2:12">
      <c r="B5" s="48" t="s">
        <v>100</v>
      </c>
      <c r="C5" s="49">
        <f>+'Sales in units'!O14/1000</f>
        <v>0</v>
      </c>
      <c r="D5" s="49">
        <f>+'Sales in units'!O27/1000</f>
        <v>0</v>
      </c>
      <c r="E5" s="49">
        <f>+'Sales_revenues_4 years'!E7/1000</f>
        <v>0</v>
      </c>
      <c r="F5" s="49">
        <f>+'Sales_revenues_4 years'!F7/1000</f>
        <v>0</v>
      </c>
      <c r="I5" s="121" t="s">
        <v>124</v>
      </c>
    </row>
    <row r="6" spans="2:12">
      <c r="B6" s="48" t="s">
        <v>90</v>
      </c>
      <c r="C6" s="49">
        <f>+Revenues!O14</f>
        <v>0</v>
      </c>
      <c r="D6" s="49">
        <f>+Revenues!O27</f>
        <v>0</v>
      </c>
      <c r="E6" s="49">
        <f>+'Sales_revenues_4 years'!K7</f>
        <v>0</v>
      </c>
      <c r="F6" s="49">
        <f>+'Sales_revenues_4 years'!L7</f>
        <v>0</v>
      </c>
      <c r="I6" s="122" t="e">
        <f>+C6/C5</f>
        <v>#DIV/0!</v>
      </c>
      <c r="J6" s="122" t="e">
        <f t="shared" ref="J6:L6" si="0">+D6/D5</f>
        <v>#DIV/0!</v>
      </c>
      <c r="K6" s="122" t="e">
        <f t="shared" si="0"/>
        <v>#DIV/0!</v>
      </c>
      <c r="L6" s="122" t="e">
        <f t="shared" si="0"/>
        <v>#DIV/0!</v>
      </c>
    </row>
    <row r="7" spans="2:12">
      <c r="B7" s="21" t="s">
        <v>53</v>
      </c>
      <c r="C7" s="22">
        <f>+'Cost structure'!O6</f>
        <v>0</v>
      </c>
      <c r="D7" s="22">
        <f>+'Cost structure'!R6</f>
        <v>0</v>
      </c>
      <c r="E7" s="22">
        <f>+'Cost structure'!S6</f>
        <v>0</v>
      </c>
      <c r="F7" s="22">
        <f>+'Cost structure'!T6</f>
        <v>0</v>
      </c>
      <c r="I7" s="122" t="e">
        <f>+C7/C5</f>
        <v>#DIV/0!</v>
      </c>
      <c r="J7" s="122" t="e">
        <f>+D7/D5</f>
        <v>#DIV/0!</v>
      </c>
      <c r="K7" s="122" t="e">
        <f>+E7/E5</f>
        <v>#DIV/0!</v>
      </c>
      <c r="L7" s="122" t="e">
        <f>+F7/F5</f>
        <v>#DIV/0!</v>
      </c>
    </row>
    <row r="8" spans="2:12">
      <c r="B8" s="25" t="s">
        <v>54</v>
      </c>
      <c r="C8" s="26">
        <f>+'Cost structure'!O7</f>
        <v>0</v>
      </c>
      <c r="D8" s="26">
        <f>+'Cost structure'!R7</f>
        <v>0</v>
      </c>
      <c r="E8" s="26">
        <f>+'Cost structure'!S7</f>
        <v>0</v>
      </c>
      <c r="F8" s="26">
        <f>+'Cost structure'!T7</f>
        <v>0</v>
      </c>
      <c r="I8" s="122" t="e">
        <f>+C8/C$5</f>
        <v>#DIV/0!</v>
      </c>
      <c r="J8" s="122" t="e">
        <f t="shared" ref="J8:L9" si="1">+D8/D$5</f>
        <v>#DIV/0!</v>
      </c>
      <c r="K8" s="122" t="e">
        <f t="shared" si="1"/>
        <v>#DIV/0!</v>
      </c>
      <c r="L8" s="122" t="e">
        <f t="shared" si="1"/>
        <v>#DIV/0!</v>
      </c>
    </row>
    <row r="9" spans="2:12">
      <c r="B9" s="48" t="s">
        <v>55</v>
      </c>
      <c r="C9" s="49">
        <f>+C6-C7-C8</f>
        <v>0</v>
      </c>
      <c r="D9" s="49">
        <f t="shared" ref="D9:F9" si="2">+D6-D7-D8</f>
        <v>0</v>
      </c>
      <c r="E9" s="49">
        <f t="shared" si="2"/>
        <v>0</v>
      </c>
      <c r="F9" s="49">
        <f t="shared" si="2"/>
        <v>0</v>
      </c>
      <c r="I9" s="122" t="e">
        <f>+C9/C$5</f>
        <v>#DIV/0!</v>
      </c>
      <c r="J9" s="122" t="e">
        <f t="shared" si="1"/>
        <v>#DIV/0!</v>
      </c>
      <c r="K9" s="122" t="e">
        <f t="shared" si="1"/>
        <v>#DIV/0!</v>
      </c>
      <c r="L9" s="122" t="e">
        <f t="shared" si="1"/>
        <v>#DIV/0!</v>
      </c>
    </row>
    <row r="10" spans="2:12">
      <c r="B10" s="50" t="s">
        <v>93</v>
      </c>
      <c r="C10" s="75" t="e">
        <f>+C9/C6</f>
        <v>#DIV/0!</v>
      </c>
      <c r="D10" s="75" t="e">
        <f>+D9/D6</f>
        <v>#DIV/0!</v>
      </c>
      <c r="E10" s="75" t="e">
        <f>+E9/E6</f>
        <v>#DIV/0!</v>
      </c>
      <c r="F10" s="75" t="e">
        <f>+F9/F6</f>
        <v>#DIV/0!</v>
      </c>
    </row>
    <row r="11" spans="2:12">
      <c r="B11" s="27" t="s">
        <v>57</v>
      </c>
      <c r="C11" s="22">
        <f>+'Cost structure'!O23</f>
        <v>0</v>
      </c>
      <c r="D11" s="22">
        <f>+'Cost structure'!R23</f>
        <v>0</v>
      </c>
      <c r="E11" s="22">
        <f>+'Cost structure'!S23</f>
        <v>0</v>
      </c>
      <c r="F11" s="22">
        <f>+'Cost structure'!T23</f>
        <v>0</v>
      </c>
    </row>
    <row r="12" spans="2:12">
      <c r="B12" s="21" t="s">
        <v>58</v>
      </c>
      <c r="C12" s="22">
        <f>+'Cost structure'!O8</f>
        <v>0</v>
      </c>
      <c r="D12" s="22">
        <f>+'Cost structure'!R8</f>
        <v>0</v>
      </c>
      <c r="E12" s="22">
        <f>+'Cost structure'!S8</f>
        <v>0</v>
      </c>
      <c r="F12" s="22">
        <f>+'Cost structure'!T8</f>
        <v>0</v>
      </c>
    </row>
    <row r="13" spans="2:12">
      <c r="B13" s="21" t="s">
        <v>59</v>
      </c>
      <c r="C13" s="22" t="e">
        <f>+'Depreciation schedule'!E12/1000</f>
        <v>#DIV/0!</v>
      </c>
      <c r="D13" s="22" t="e">
        <f>+'Depreciation schedule'!G12/1000</f>
        <v>#DIV/0!</v>
      </c>
      <c r="E13" s="22" t="e">
        <f>+'Depreciation schedule'!I12/1000</f>
        <v>#DIV/0!</v>
      </c>
      <c r="F13" s="22" t="e">
        <f>+'Depreciation schedule'!K12/1000</f>
        <v>#DIV/0!</v>
      </c>
    </row>
    <row r="14" spans="2:12" s="78" customFormat="1">
      <c r="B14" s="77" t="s">
        <v>66</v>
      </c>
      <c r="C14" s="19">
        <f>+'Cost structure'!O26-PLA!C7-PLA!C8-PLA!C11-PLA!C12</f>
        <v>0</v>
      </c>
      <c r="D14" s="19">
        <f>+'Cost structure'!R26-PLA!D7-PLA!D8-PLA!D11-PLA!D12</f>
        <v>0</v>
      </c>
      <c r="E14" s="19">
        <f>+'Cost structure'!S26-PLA!E7-PLA!E8-PLA!E11-PLA!E12</f>
        <v>0</v>
      </c>
      <c r="F14" s="19">
        <f>+'Cost structure'!T26-PLA!F7-PLA!F8-PLA!F11-PLA!F12</f>
        <v>0</v>
      </c>
    </row>
    <row r="15" spans="2:12">
      <c r="B15" s="48" t="s">
        <v>60</v>
      </c>
      <c r="C15" s="49" t="e">
        <f>+C9-C11-C12-C13-C14</f>
        <v>#DIV/0!</v>
      </c>
      <c r="D15" s="49" t="e">
        <f t="shared" ref="D15:F15" si="3">+D9-D11-D12-D13-D14</f>
        <v>#DIV/0!</v>
      </c>
      <c r="E15" s="49" t="e">
        <f t="shared" si="3"/>
        <v>#DIV/0!</v>
      </c>
      <c r="F15" s="49" t="e">
        <f t="shared" si="3"/>
        <v>#DIV/0!</v>
      </c>
    </row>
    <row r="16" spans="2:12">
      <c r="B16" s="50" t="s">
        <v>93</v>
      </c>
      <c r="C16" s="75" t="e">
        <f>+C15/C6</f>
        <v>#DIV/0!</v>
      </c>
      <c r="D16" s="75" t="e">
        <f>+D15/D6</f>
        <v>#DIV/0!</v>
      </c>
      <c r="E16" s="75" t="e">
        <f>+E15/E6</f>
        <v>#DIV/0!</v>
      </c>
      <c r="F16" s="75" t="e">
        <f>+F15/F6</f>
        <v>#DIV/0!</v>
      </c>
    </row>
    <row r="17" spans="2:6">
      <c r="B17" s="23" t="s">
        <v>61</v>
      </c>
      <c r="C17" s="24">
        <f>+'Liquidity plan'!R7</f>
        <v>0</v>
      </c>
      <c r="D17" s="24">
        <f>+'Liquidity plan'!S7</f>
        <v>0</v>
      </c>
      <c r="E17" s="24">
        <f>+'Liquidity plan'!T7</f>
        <v>0</v>
      </c>
      <c r="F17" s="24">
        <f>('Liquidity plan'!T38+'Liquidity plan'!T41)/2*0.0015</f>
        <v>0</v>
      </c>
    </row>
    <row r="18" spans="2:6">
      <c r="B18" s="25" t="s">
        <v>62</v>
      </c>
      <c r="C18" s="26">
        <f>+'Liquidity plan'!Q33</f>
        <v>0</v>
      </c>
      <c r="D18" s="26">
        <f>+'Liquidity plan'!R33</f>
        <v>0</v>
      </c>
      <c r="E18" s="26">
        <f>+'Liquidity plan'!S33</f>
        <v>0</v>
      </c>
      <c r="F18" s="26">
        <f>+'Liquidity plan'!T33</f>
        <v>0</v>
      </c>
    </row>
    <row r="19" spans="2:6">
      <c r="B19" s="48" t="s">
        <v>63</v>
      </c>
      <c r="C19" s="49" t="e">
        <f>+C15+C17-C18</f>
        <v>#DIV/0!</v>
      </c>
      <c r="D19" s="49" t="e">
        <f t="shared" ref="D19:F19" si="4">+D15+D17-D18</f>
        <v>#DIV/0!</v>
      </c>
      <c r="E19" s="49" t="e">
        <f t="shared" si="4"/>
        <v>#DIV/0!</v>
      </c>
      <c r="F19" s="49" t="e">
        <f t="shared" si="4"/>
        <v>#DIV/0!</v>
      </c>
    </row>
    <row r="20" spans="2:6">
      <c r="B20" s="51" t="s">
        <v>56</v>
      </c>
      <c r="C20" s="76" t="e">
        <f>+C19/C6</f>
        <v>#DIV/0!</v>
      </c>
      <c r="D20" s="76" t="e">
        <f>+D19/D6</f>
        <v>#DIV/0!</v>
      </c>
      <c r="E20" s="76" t="e">
        <f>+E19/E6</f>
        <v>#DIV/0!</v>
      </c>
      <c r="F20" s="76" t="e">
        <f>+F19/F6</f>
        <v>#DIV/0!</v>
      </c>
    </row>
    <row r="21" spans="2:6">
      <c r="B21" s="25" t="s">
        <v>67</v>
      </c>
      <c r="C21" s="124"/>
      <c r="D21" s="124"/>
      <c r="E21" s="124"/>
      <c r="F21" s="124"/>
    </row>
    <row r="22" spans="2:6">
      <c r="B22" s="28" t="s">
        <v>64</v>
      </c>
      <c r="C22" s="29" t="e">
        <f>+C19-C21</f>
        <v>#DIV/0!</v>
      </c>
      <c r="D22" s="29" t="e">
        <f t="shared" ref="D22:F22" si="5">+D19-D21</f>
        <v>#DIV/0!</v>
      </c>
      <c r="E22" s="29" t="e">
        <f t="shared" si="5"/>
        <v>#DIV/0!</v>
      </c>
      <c r="F22" s="29" t="e">
        <f t="shared" si="5"/>
        <v>#DIV/0!</v>
      </c>
    </row>
    <row r="23" spans="2:6">
      <c r="B23" s="28" t="s">
        <v>165</v>
      </c>
      <c r="C23" s="29" t="e">
        <f>+C22</f>
        <v>#DIV/0!</v>
      </c>
      <c r="D23" s="29" t="e">
        <f>+C23+D22</f>
        <v>#DIV/0!</v>
      </c>
      <c r="E23" s="29" t="e">
        <f t="shared" ref="E23:F23" si="6">+D23+E22</f>
        <v>#DIV/0!</v>
      </c>
      <c r="F23" s="29" t="e">
        <f t="shared" si="6"/>
        <v>#DIV/0!</v>
      </c>
    </row>
    <row r="27" spans="2:6">
      <c r="B27" s="59" t="s">
        <v>124</v>
      </c>
      <c r="C27" s="123" t="e">
        <f>+C11/C6</f>
        <v>#DIV/0!</v>
      </c>
      <c r="D27" s="123" t="e">
        <f>+D11/D6</f>
        <v>#DIV/0!</v>
      </c>
      <c r="E27" s="123" t="e">
        <f>+E11/E6</f>
        <v>#DIV/0!</v>
      </c>
      <c r="F27" s="123" t="e">
        <f>+F11/F6</f>
        <v>#DIV/0!</v>
      </c>
    </row>
    <row r="28" spans="2:6">
      <c r="C28" s="41"/>
    </row>
  </sheetData>
  <mergeCells count="1">
    <mergeCell ref="C3:F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0:F10 C16:F16 C20:F20" evalErro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DC367-542D-46DD-BFAE-17BCDFF283A9}">
  <sheetPr>
    <pageSetUpPr fitToPage="1"/>
  </sheetPr>
  <dimension ref="B1:F26"/>
  <sheetViews>
    <sheetView showGridLines="0" zoomScale="120" zoomScaleNormal="120" workbookViewId="0">
      <selection activeCell="F1" sqref="F1"/>
    </sheetView>
  </sheetViews>
  <sheetFormatPr defaultRowHeight="14.4"/>
  <cols>
    <col min="1" max="1" width="2.77734375" customWidth="1"/>
    <col min="2" max="2" width="22.21875" customWidth="1"/>
    <col min="3" max="6" width="9.44140625" customWidth="1"/>
  </cols>
  <sheetData>
    <row r="1" spans="2:6" ht="18">
      <c r="B1" s="12" t="s">
        <v>95</v>
      </c>
    </row>
    <row r="4" spans="2:6">
      <c r="C4" s="149" t="s">
        <v>99</v>
      </c>
      <c r="D4" s="150"/>
      <c r="E4" s="150"/>
      <c r="F4" s="151"/>
    </row>
    <row r="5" spans="2:6">
      <c r="C5" s="108" t="str">
        <f>+Instructions!A8</f>
        <v>Year 1</v>
      </c>
      <c r="D5" s="108" t="str">
        <f>+Instructions!B8</f>
        <v>Year 2</v>
      </c>
      <c r="E5" s="108" t="str">
        <f>+Instructions!C8</f>
        <v>Year 3</v>
      </c>
      <c r="F5" s="108" t="str">
        <f>+Instructions!D8</f>
        <v>Year 4</v>
      </c>
    </row>
    <row r="6" spans="2:6">
      <c r="B6" s="32" t="s">
        <v>68</v>
      </c>
      <c r="C6" s="33" t="e">
        <f>+'Depreciation schedule'!F11/1000</f>
        <v>#DIV/0!</v>
      </c>
      <c r="D6" s="33" t="e">
        <f>+'Depreciation schedule'!H11/1000</f>
        <v>#DIV/0!</v>
      </c>
      <c r="E6" s="33" t="e">
        <f>+'Depreciation schedule'!J11/1000</f>
        <v>#DIV/0!</v>
      </c>
      <c r="F6" s="33" t="e">
        <f>+'Depreciation schedule'!L11/1000</f>
        <v>#DIV/0!</v>
      </c>
    </row>
    <row r="7" spans="2:6">
      <c r="B7" s="32" t="s">
        <v>69</v>
      </c>
      <c r="C7" s="33" t="e">
        <f>('Depreciation schedule'!F12-'Depreciation schedule'!F11)/1000</f>
        <v>#DIV/0!</v>
      </c>
      <c r="D7" s="33" t="e">
        <f>('Depreciation schedule'!H12-'Depreciation schedule'!H11)/1000</f>
        <v>#DIV/0!</v>
      </c>
      <c r="E7" s="33" t="e">
        <f>('Depreciation schedule'!J12-'Depreciation schedule'!J11)/1000</f>
        <v>#DIV/0!</v>
      </c>
      <c r="F7" s="33" t="e">
        <f>('Depreciation schedule'!L12-'Depreciation schedule'!L11)/1000</f>
        <v>#DIV/0!</v>
      </c>
    </row>
    <row r="8" spans="2:6">
      <c r="B8" s="52" t="s">
        <v>70</v>
      </c>
      <c r="C8" s="53" t="e">
        <f>+C6+C7</f>
        <v>#DIV/0!</v>
      </c>
      <c r="D8" s="53" t="e">
        <f t="shared" ref="D8:F8" si="0">+D6+D7</f>
        <v>#DIV/0!</v>
      </c>
      <c r="E8" s="53" t="e">
        <f t="shared" si="0"/>
        <v>#DIV/0!</v>
      </c>
      <c r="F8" s="53" t="e">
        <f t="shared" si="0"/>
        <v>#DIV/0!</v>
      </c>
    </row>
    <row r="9" spans="2:6">
      <c r="B9" s="35" t="s">
        <v>71</v>
      </c>
      <c r="C9" s="33">
        <f>+'Liquidity plan'!Q41</f>
        <v>0</v>
      </c>
      <c r="D9" s="33">
        <f>+'Liquidity plan'!R41</f>
        <v>0</v>
      </c>
      <c r="E9" s="33">
        <f>+'Liquidity plan'!S41</f>
        <v>0</v>
      </c>
      <c r="F9" s="33">
        <f>+'Liquidity plan'!T41</f>
        <v>0</v>
      </c>
    </row>
    <row r="10" spans="2:6">
      <c r="B10" s="35" t="s">
        <v>72</v>
      </c>
      <c r="C10" s="125"/>
      <c r="D10" s="125"/>
      <c r="E10" s="125"/>
      <c r="F10" s="125"/>
    </row>
    <row r="11" spans="2:6">
      <c r="B11" s="35" t="s">
        <v>157</v>
      </c>
      <c r="C11" s="126"/>
      <c r="D11" s="126"/>
      <c r="E11" s="126"/>
      <c r="F11" s="126"/>
    </row>
    <row r="12" spans="2:6">
      <c r="B12" s="52" t="s">
        <v>73</v>
      </c>
      <c r="C12" s="53">
        <f>+C9+C10+C11</f>
        <v>0</v>
      </c>
      <c r="D12" s="53">
        <f t="shared" ref="D12:F12" si="1">+D9+D10+D11</f>
        <v>0</v>
      </c>
      <c r="E12" s="53">
        <f t="shared" si="1"/>
        <v>0</v>
      </c>
      <c r="F12" s="53">
        <f t="shared" si="1"/>
        <v>0</v>
      </c>
    </row>
    <row r="13" spans="2:6">
      <c r="B13" s="36" t="s">
        <v>74</v>
      </c>
      <c r="C13" s="37" t="e">
        <f>+C8+C12</f>
        <v>#DIV/0!</v>
      </c>
      <c r="D13" s="37" t="e">
        <f>+D8+D12</f>
        <v>#DIV/0!</v>
      </c>
      <c r="E13" s="37" t="e">
        <f>+E8+E12</f>
        <v>#DIV/0!</v>
      </c>
      <c r="F13" s="37" t="e">
        <f>+F8+F12</f>
        <v>#DIV/0!</v>
      </c>
    </row>
    <row r="14" spans="2:6">
      <c r="B14" s="30"/>
      <c r="C14" s="31"/>
      <c r="D14" s="31"/>
      <c r="E14" s="31"/>
      <c r="F14" s="31"/>
    </row>
    <row r="15" spans="2:6">
      <c r="B15" s="35" t="s">
        <v>75</v>
      </c>
      <c r="C15" s="125"/>
      <c r="D15" s="125"/>
      <c r="E15" s="125"/>
      <c r="F15" s="125"/>
    </row>
    <row r="16" spans="2:6">
      <c r="B16" s="35" t="s">
        <v>76</v>
      </c>
      <c r="C16" s="34">
        <v>0</v>
      </c>
      <c r="D16" s="34" t="e">
        <f>+C17</f>
        <v>#DIV/0!</v>
      </c>
      <c r="E16" s="34" t="e">
        <f>+D16+D17</f>
        <v>#DIV/0!</v>
      </c>
      <c r="F16" s="34" t="e">
        <f>+E16+E17</f>
        <v>#DIV/0!</v>
      </c>
    </row>
    <row r="17" spans="2:6">
      <c r="B17" s="35" t="s">
        <v>64</v>
      </c>
      <c r="C17" s="34" t="e">
        <f>+PLA!C22</f>
        <v>#DIV/0!</v>
      </c>
      <c r="D17" s="34" t="e">
        <f>+PLA!D22</f>
        <v>#DIV/0!</v>
      </c>
      <c r="E17" s="34" t="e">
        <f>+PLA!E22</f>
        <v>#DIV/0!</v>
      </c>
      <c r="F17" s="34" t="e">
        <f>+PLA!F22</f>
        <v>#DIV/0!</v>
      </c>
    </row>
    <row r="18" spans="2:6">
      <c r="B18" s="52" t="s">
        <v>77</v>
      </c>
      <c r="C18" s="53" t="e">
        <f>+C15+C16+C17</f>
        <v>#DIV/0!</v>
      </c>
      <c r="D18" s="53" t="e">
        <f t="shared" ref="D18:F18" si="2">+D15+D16+D17</f>
        <v>#DIV/0!</v>
      </c>
      <c r="E18" s="53" t="e">
        <f t="shared" si="2"/>
        <v>#DIV/0!</v>
      </c>
      <c r="F18" s="53" t="e">
        <f t="shared" si="2"/>
        <v>#DIV/0!</v>
      </c>
    </row>
    <row r="19" spans="2:6">
      <c r="B19" s="35" t="s">
        <v>78</v>
      </c>
      <c r="C19" s="126"/>
      <c r="D19" s="126"/>
      <c r="E19" s="126"/>
      <c r="F19" s="126"/>
    </row>
    <row r="20" spans="2:6">
      <c r="B20" s="35" t="s">
        <v>79</v>
      </c>
      <c r="C20" s="126"/>
      <c r="D20" s="126"/>
      <c r="E20" s="126"/>
      <c r="F20" s="126"/>
    </row>
    <row r="21" spans="2:6">
      <c r="B21" s="35" t="s">
        <v>80</v>
      </c>
      <c r="C21" s="126"/>
      <c r="D21" s="126"/>
      <c r="E21" s="126"/>
      <c r="F21" s="126"/>
    </row>
    <row r="22" spans="2:6">
      <c r="B22" s="52" t="s">
        <v>81</v>
      </c>
      <c r="C22" s="53">
        <f>+C19+C20+C21</f>
        <v>0</v>
      </c>
      <c r="D22" s="53">
        <f t="shared" ref="D22:F22" si="3">+D19+D20+D21</f>
        <v>0</v>
      </c>
      <c r="E22" s="53">
        <f t="shared" si="3"/>
        <v>0</v>
      </c>
      <c r="F22" s="53">
        <f t="shared" si="3"/>
        <v>0</v>
      </c>
    </row>
    <row r="23" spans="2:6">
      <c r="B23" s="36" t="s">
        <v>82</v>
      </c>
      <c r="C23" s="37" t="e">
        <f>+C18+C22</f>
        <v>#DIV/0!</v>
      </c>
      <c r="D23" s="37" t="e">
        <f>+D18+D22</f>
        <v>#DIV/0!</v>
      </c>
      <c r="E23" s="37" t="e">
        <f>+E18+E22</f>
        <v>#DIV/0!</v>
      </c>
      <c r="F23" s="37" t="e">
        <f>+F18+F22</f>
        <v>#DIV/0!</v>
      </c>
    </row>
    <row r="25" spans="2:6">
      <c r="C25" s="86" t="e">
        <f>+C13-C23</f>
        <v>#DIV/0!</v>
      </c>
      <c r="D25" s="86" t="e">
        <f>+D13-D23</f>
        <v>#DIV/0!</v>
      </c>
      <c r="E25" s="86" t="e">
        <f>+E13-E23</f>
        <v>#DIV/0!</v>
      </c>
      <c r="F25" s="86" t="e">
        <f>+F13-F23</f>
        <v>#DIV/0!</v>
      </c>
    </row>
    <row r="26" spans="2:6">
      <c r="C26" s="41"/>
      <c r="D26" s="41"/>
      <c r="E26" s="41"/>
      <c r="F26" s="41"/>
    </row>
  </sheetData>
  <mergeCells count="1">
    <mergeCell ref="C4:F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6:F7 C9:F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7937-5836-40C1-987F-A5CD36859876}">
  <sheetPr>
    <pageSetUpPr fitToPage="1"/>
  </sheetPr>
  <dimension ref="B1:O27"/>
  <sheetViews>
    <sheetView showGridLines="0" workbookViewId="0">
      <selection activeCell="O1" sqref="O1"/>
    </sheetView>
  </sheetViews>
  <sheetFormatPr defaultRowHeight="14.4"/>
  <cols>
    <col min="1" max="1" width="2.77734375" customWidth="1"/>
    <col min="2" max="2" width="24.88671875" bestFit="1" customWidth="1"/>
    <col min="3" max="14" width="9" customWidth="1"/>
    <col min="15" max="15" width="10.109375" bestFit="1" customWidth="1"/>
    <col min="17" max="17" width="9.109375" bestFit="1" customWidth="1"/>
  </cols>
  <sheetData>
    <row r="1" spans="2:15" ht="18">
      <c r="B1" s="12" t="s">
        <v>18</v>
      </c>
    </row>
    <row r="4" spans="2:15">
      <c r="C4" s="139" t="s">
        <v>18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2:15">
      <c r="B5" s="92" t="s">
        <v>0</v>
      </c>
      <c r="C5" s="91" t="s">
        <v>1</v>
      </c>
      <c r="D5" s="91" t="s">
        <v>2</v>
      </c>
      <c r="E5" s="91" t="s">
        <v>19</v>
      </c>
      <c r="F5" s="91" t="s">
        <v>3</v>
      </c>
      <c r="G5" s="91" t="s">
        <v>20</v>
      </c>
      <c r="H5" s="91" t="s">
        <v>4</v>
      </c>
      <c r="I5" s="91" t="s">
        <v>5</v>
      </c>
      <c r="J5" s="91" t="s">
        <v>6</v>
      </c>
      <c r="K5" s="91" t="s">
        <v>7</v>
      </c>
      <c r="L5" s="91" t="s">
        <v>21</v>
      </c>
      <c r="M5" s="91" t="s">
        <v>8</v>
      </c>
      <c r="N5" s="91" t="s">
        <v>22</v>
      </c>
      <c r="O5" s="91" t="str">
        <f>+Instructions!A8</f>
        <v>Year 1</v>
      </c>
    </row>
    <row r="6" spans="2:15">
      <c r="B6" s="1" t="s">
        <v>177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7">
        <f>SUM(C6:N6)</f>
        <v>0</v>
      </c>
    </row>
    <row r="7" spans="2:15">
      <c r="B7" s="2" t="s">
        <v>178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8">
        <f t="shared" ref="O7:O12" si="0">SUM(C7:N7)</f>
        <v>0</v>
      </c>
    </row>
    <row r="8" spans="2:15">
      <c r="B8" s="2" t="s">
        <v>179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8">
        <f t="shared" si="0"/>
        <v>0</v>
      </c>
    </row>
    <row r="9" spans="2:15">
      <c r="B9" s="3" t="s">
        <v>180</v>
      </c>
      <c r="C9" s="6">
        <f>SUM(C6:C8)</f>
        <v>0</v>
      </c>
      <c r="D9" s="6">
        <f t="shared" ref="D9:O9" si="1">SUM(D6:D8)</f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9">
        <f t="shared" si="1"/>
        <v>0</v>
      </c>
    </row>
    <row r="10" spans="2:15">
      <c r="B10" s="1" t="s">
        <v>181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7">
        <f t="shared" si="0"/>
        <v>0</v>
      </c>
    </row>
    <row r="11" spans="2:15">
      <c r="B11" s="2" t="s">
        <v>182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8">
        <f t="shared" si="0"/>
        <v>0</v>
      </c>
    </row>
    <row r="12" spans="2:15">
      <c r="B12" s="2" t="s">
        <v>183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8">
        <f t="shared" si="0"/>
        <v>0</v>
      </c>
    </row>
    <row r="13" spans="2:15">
      <c r="B13" s="3" t="s">
        <v>184</v>
      </c>
      <c r="C13" s="6">
        <f>SUM(C10:C12)</f>
        <v>0</v>
      </c>
      <c r="D13" s="6">
        <f t="shared" ref="D13:O13" si="2">SUM(D10:D12)</f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9">
        <f t="shared" si="2"/>
        <v>0</v>
      </c>
    </row>
    <row r="14" spans="2:15">
      <c r="B14" s="11" t="s">
        <v>17</v>
      </c>
      <c r="C14" s="9">
        <f>+C9+C13</f>
        <v>0</v>
      </c>
      <c r="D14" s="9">
        <f t="shared" ref="D14:N14" si="3">+D9+D13</f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>+O9+O13</f>
        <v>0</v>
      </c>
    </row>
    <row r="17" spans="2:15">
      <c r="C17" s="139" t="s">
        <v>18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2:15">
      <c r="B18" s="92" t="s">
        <v>0</v>
      </c>
      <c r="C18" s="91" t="s">
        <v>1</v>
      </c>
      <c r="D18" s="91" t="s">
        <v>2</v>
      </c>
      <c r="E18" s="91" t="s">
        <v>19</v>
      </c>
      <c r="F18" s="91" t="s">
        <v>3</v>
      </c>
      <c r="G18" s="91" t="s">
        <v>20</v>
      </c>
      <c r="H18" s="91" t="s">
        <v>4</v>
      </c>
      <c r="I18" s="91" t="s">
        <v>5</v>
      </c>
      <c r="J18" s="91" t="s">
        <v>6</v>
      </c>
      <c r="K18" s="91" t="s">
        <v>7</v>
      </c>
      <c r="L18" s="91" t="s">
        <v>21</v>
      </c>
      <c r="M18" s="91" t="s">
        <v>8</v>
      </c>
      <c r="N18" s="91" t="s">
        <v>22</v>
      </c>
      <c r="O18" s="91" t="str">
        <f>+Instructions!B8</f>
        <v>Year 2</v>
      </c>
    </row>
    <row r="19" spans="2:15">
      <c r="B19" s="1" t="s">
        <v>177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7">
        <f>SUM(C19:N19)</f>
        <v>0</v>
      </c>
    </row>
    <row r="20" spans="2:15">
      <c r="B20" s="2" t="s">
        <v>178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8">
        <f t="shared" ref="O20:O21" si="4">SUM(C20:N20)</f>
        <v>0</v>
      </c>
    </row>
    <row r="21" spans="2:15">
      <c r="B21" s="2" t="s">
        <v>179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8">
        <f t="shared" si="4"/>
        <v>0</v>
      </c>
    </row>
    <row r="22" spans="2:15">
      <c r="B22" s="3" t="s">
        <v>180</v>
      </c>
      <c r="C22" s="6">
        <f>SUM(C19:C21)</f>
        <v>0</v>
      </c>
      <c r="D22" s="6">
        <f t="shared" ref="D22:N22" si="5">SUM(D19:D21)</f>
        <v>0</v>
      </c>
      <c r="E22" s="6">
        <f t="shared" si="5"/>
        <v>0</v>
      </c>
      <c r="F22" s="6">
        <f t="shared" si="5"/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0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9">
        <f>SUM(O19:O21)</f>
        <v>0</v>
      </c>
    </row>
    <row r="23" spans="2:15">
      <c r="B23" s="1" t="s">
        <v>181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7">
        <f t="shared" ref="O23:O25" si="6">SUM(C23:N23)</f>
        <v>0</v>
      </c>
    </row>
    <row r="24" spans="2:15">
      <c r="B24" s="2" t="s">
        <v>182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8">
        <f t="shared" si="6"/>
        <v>0</v>
      </c>
    </row>
    <row r="25" spans="2:15">
      <c r="B25" s="2" t="s">
        <v>183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8">
        <f t="shared" si="6"/>
        <v>0</v>
      </c>
    </row>
    <row r="26" spans="2:15">
      <c r="B26" s="3" t="s">
        <v>184</v>
      </c>
      <c r="C26" s="6">
        <f>SUM(C23:C25)</f>
        <v>0</v>
      </c>
      <c r="D26" s="6">
        <f t="shared" ref="D26:O26" si="7">SUM(D23:D25)</f>
        <v>0</v>
      </c>
      <c r="E26" s="6">
        <f t="shared" si="7"/>
        <v>0</v>
      </c>
      <c r="F26" s="6">
        <f t="shared" si="7"/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9">
        <f t="shared" si="7"/>
        <v>0</v>
      </c>
    </row>
    <row r="27" spans="2:15">
      <c r="B27" s="11" t="s">
        <v>17</v>
      </c>
      <c r="C27" s="9">
        <f>+C22+C26</f>
        <v>0</v>
      </c>
      <c r="D27" s="9">
        <f t="shared" ref="D27" si="8">+D22+D26</f>
        <v>0</v>
      </c>
      <c r="E27" s="9">
        <f t="shared" ref="E27" si="9">+E22+E26</f>
        <v>0</v>
      </c>
      <c r="F27" s="9">
        <f t="shared" ref="F27" si="10">+F22+F26</f>
        <v>0</v>
      </c>
      <c r="G27" s="9">
        <f t="shared" ref="G27" si="11">+G22+G26</f>
        <v>0</v>
      </c>
      <c r="H27" s="9">
        <f t="shared" ref="H27" si="12">+H22+H26</f>
        <v>0</v>
      </c>
      <c r="I27" s="9">
        <f t="shared" ref="I27" si="13">+I22+I26</f>
        <v>0</v>
      </c>
      <c r="J27" s="9">
        <f t="shared" ref="J27" si="14">+J22+J26</f>
        <v>0</v>
      </c>
      <c r="K27" s="9">
        <f t="shared" ref="K27" si="15">+K22+K26</f>
        <v>0</v>
      </c>
      <c r="L27" s="9">
        <f t="shared" ref="L27" si="16">+L22+L26</f>
        <v>0</v>
      </c>
      <c r="M27" s="9">
        <f t="shared" ref="M27" si="17">+M22+M26</f>
        <v>0</v>
      </c>
      <c r="N27" s="9">
        <f t="shared" ref="N27" si="18">+N22+N26</f>
        <v>0</v>
      </c>
      <c r="O27" s="9">
        <f>+O22+O26</f>
        <v>0</v>
      </c>
    </row>
  </sheetData>
  <mergeCells count="2">
    <mergeCell ref="C4:O4"/>
    <mergeCell ref="C17:O1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ignoredErrors>
    <ignoredError sqref="O9 O13 O22" formula="1"/>
    <ignoredError sqref="D13:N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C363-5B62-4917-9DA9-D7A105302246}">
  <sheetPr>
    <pageSetUpPr fitToPage="1"/>
  </sheetPr>
  <dimension ref="B1:K25"/>
  <sheetViews>
    <sheetView showGridLines="0" zoomScale="140" zoomScaleNormal="140" workbookViewId="0">
      <selection activeCell="G1" sqref="G1"/>
    </sheetView>
  </sheetViews>
  <sheetFormatPr defaultRowHeight="14.4" outlineLevelCol="1"/>
  <cols>
    <col min="1" max="1" width="2.77734375" customWidth="1"/>
    <col min="2" max="2" width="37" customWidth="1"/>
    <col min="3" max="3" width="4.5546875" bestFit="1" customWidth="1"/>
    <col min="4" max="4" width="9.88671875" customWidth="1"/>
    <col min="5" max="7" width="8.88671875" customWidth="1" outlineLevel="1"/>
    <col min="9" max="11" width="14.109375" bestFit="1" customWidth="1"/>
  </cols>
  <sheetData>
    <row r="1" spans="2:11" ht="18">
      <c r="B1" s="12" t="s">
        <v>116</v>
      </c>
    </row>
    <row r="3" spans="2:11">
      <c r="D3" s="93" t="str">
        <f>+Instructions!A8</f>
        <v>Year 1</v>
      </c>
      <c r="E3" s="93" t="str">
        <f>+Instructions!B8</f>
        <v>Year 2</v>
      </c>
      <c r="F3" s="93" t="str">
        <f>+Instructions!C8</f>
        <v>Year 3</v>
      </c>
      <c r="G3" s="93" t="str">
        <f>+Instructions!D8</f>
        <v>Year 4</v>
      </c>
      <c r="I3" s="96" t="str">
        <f>Instructions!B8&amp;" vs "&amp;Instructions!A8</f>
        <v>Year 2 vs Year 1</v>
      </c>
      <c r="J3" s="96" t="str">
        <f>Instructions!C8&amp;" vs "&amp;Instructions!B8</f>
        <v>Year 3 vs Year 2</v>
      </c>
      <c r="K3" s="96" t="str">
        <f>Instructions!D8&amp;" vs "&amp;Instructions!C8</f>
        <v>Year 4 vs Year 3</v>
      </c>
    </row>
    <row r="4" spans="2:11">
      <c r="B4" s="142" t="s">
        <v>123</v>
      </c>
      <c r="C4" s="143"/>
      <c r="D4" s="130"/>
      <c r="E4" s="130"/>
      <c r="F4" s="130"/>
      <c r="G4" s="130"/>
      <c r="I4" s="97" t="e">
        <f>+E4/D4-1</f>
        <v>#DIV/0!</v>
      </c>
      <c r="J4" s="97" t="e">
        <f>+F4/E4-1</f>
        <v>#DIV/0!</v>
      </c>
      <c r="K4" s="97" t="e">
        <f>+G4/F4-1</f>
        <v>#DIV/0!</v>
      </c>
    </row>
    <row r="5" spans="2:11">
      <c r="B5" s="59" t="s">
        <v>120</v>
      </c>
      <c r="C5" s="118">
        <v>0.2</v>
      </c>
      <c r="D5" s="65">
        <f>+ROUND((D4/(1+$C5)*$C5),2)</f>
        <v>0</v>
      </c>
      <c r="E5" s="65">
        <f>+ROUND((E4/(1+$C5)*$C5),2)</f>
        <v>0</v>
      </c>
      <c r="F5" s="65">
        <f t="shared" ref="F5:G5" si="0">+ROUND((F4/(1+$C5)*$C5),2)</f>
        <v>0</v>
      </c>
      <c r="G5" s="65">
        <f t="shared" si="0"/>
        <v>0</v>
      </c>
      <c r="I5" s="57"/>
      <c r="J5" s="57"/>
      <c r="K5" s="57"/>
    </row>
    <row r="6" spans="2:11">
      <c r="B6" s="142" t="s">
        <v>122</v>
      </c>
      <c r="C6" s="143"/>
      <c r="D6" s="67">
        <f>+D4-D5</f>
        <v>0</v>
      </c>
      <c r="E6" s="67">
        <f>+E4-E5</f>
        <v>0</v>
      </c>
      <c r="F6" s="67">
        <f t="shared" ref="F6:G6" si="1">+F4-F5</f>
        <v>0</v>
      </c>
      <c r="G6" s="67">
        <f t="shared" si="1"/>
        <v>0</v>
      </c>
      <c r="I6" s="57"/>
      <c r="J6" s="57"/>
      <c r="K6" s="57"/>
    </row>
    <row r="7" spans="2:11">
      <c r="B7" s="59" t="s">
        <v>121</v>
      </c>
      <c r="C7" s="109">
        <v>0.3</v>
      </c>
      <c r="D7" s="65">
        <f>+ROUND((D6/(1+$C7)*$C7),2)</f>
        <v>0</v>
      </c>
      <c r="E7" s="65">
        <f>+ROUND((E6/(1+$C7)*$C7),2)</f>
        <v>0</v>
      </c>
      <c r="F7" s="65">
        <f t="shared" ref="F7:G7" si="2">+ROUND((F6/(1+$C7)*$C7),2)</f>
        <v>0</v>
      </c>
      <c r="G7" s="65">
        <f t="shared" si="2"/>
        <v>0</v>
      </c>
      <c r="I7" s="57"/>
      <c r="J7" s="57"/>
      <c r="K7" s="57"/>
    </row>
    <row r="8" spans="2:11">
      <c r="B8" s="142" t="s">
        <v>117</v>
      </c>
      <c r="C8" s="143"/>
      <c r="D8" s="67">
        <f>+D6-D7</f>
        <v>0</v>
      </c>
      <c r="E8" s="67">
        <f>+E6-E7</f>
        <v>0</v>
      </c>
      <c r="F8" s="67">
        <f t="shared" ref="F8:G8" si="3">+F6-F7</f>
        <v>0</v>
      </c>
      <c r="G8" s="67">
        <f t="shared" si="3"/>
        <v>0</v>
      </c>
      <c r="I8" s="97" t="e">
        <f>+E8/D8-1</f>
        <v>#DIV/0!</v>
      </c>
      <c r="J8" s="97" t="e">
        <f>+F8/E8-1</f>
        <v>#DIV/0!</v>
      </c>
      <c r="K8" s="97" t="e">
        <f>+G8/F8-1</f>
        <v>#DIV/0!</v>
      </c>
    </row>
    <row r="9" spans="2:11">
      <c r="B9" s="144" t="s">
        <v>118</v>
      </c>
      <c r="C9" s="144"/>
      <c r="D9" s="131"/>
      <c r="E9" s="131"/>
      <c r="F9" s="131"/>
      <c r="G9" s="131"/>
      <c r="I9" s="97" t="e">
        <f>+E9/D9-1</f>
        <v>#DIV/0!</v>
      </c>
      <c r="J9" s="97" t="e">
        <f t="shared" ref="J9:J11" si="4">+F9/E9-1</f>
        <v>#DIV/0!</v>
      </c>
      <c r="K9" s="97" t="e">
        <f t="shared" ref="K9:K11" si="5">+G9/F9-1</f>
        <v>#DIV/0!</v>
      </c>
    </row>
    <row r="10" spans="2:11">
      <c r="B10" s="144" t="s">
        <v>27</v>
      </c>
      <c r="C10" s="144"/>
      <c r="D10" s="131"/>
      <c r="E10" s="131"/>
      <c r="F10" s="131"/>
      <c r="G10" s="131"/>
      <c r="I10" s="97" t="e">
        <f>+E10/D10-1</f>
        <v>#DIV/0!</v>
      </c>
      <c r="J10" s="97" t="e">
        <f t="shared" si="4"/>
        <v>#DIV/0!</v>
      </c>
      <c r="K10" s="97" t="e">
        <f t="shared" si="5"/>
        <v>#DIV/0!</v>
      </c>
    </row>
    <row r="11" spans="2:11">
      <c r="B11" s="142" t="s">
        <v>119</v>
      </c>
      <c r="C11" s="143"/>
      <c r="D11" s="67">
        <f>+D8-D9-D10</f>
        <v>0</v>
      </c>
      <c r="E11" s="67">
        <f>+E8-E9-E10</f>
        <v>0</v>
      </c>
      <c r="F11" s="67">
        <f t="shared" ref="F11:G11" si="6">+F8-F9-F10</f>
        <v>0</v>
      </c>
      <c r="G11" s="67">
        <f t="shared" si="6"/>
        <v>0</v>
      </c>
      <c r="I11" s="97" t="e">
        <f>+E11/D11-1</f>
        <v>#DIV/0!</v>
      </c>
      <c r="J11" s="97" t="e">
        <f t="shared" si="4"/>
        <v>#DIV/0!</v>
      </c>
      <c r="K11" s="97" t="e">
        <f t="shared" si="5"/>
        <v>#DIV/0!</v>
      </c>
    </row>
    <row r="12" spans="2:11">
      <c r="B12" s="142" t="s">
        <v>162</v>
      </c>
      <c r="C12" s="143"/>
      <c r="D12" s="73" t="e">
        <f>+D11/D8</f>
        <v>#DIV/0!</v>
      </c>
      <c r="E12" s="73" t="e">
        <f>+E11/E8</f>
        <v>#DIV/0!</v>
      </c>
      <c r="F12" s="73" t="e">
        <f t="shared" ref="F12:G12" si="7">+F11/F8</f>
        <v>#DIV/0!</v>
      </c>
      <c r="G12" s="73" t="e">
        <f t="shared" si="7"/>
        <v>#DIV/0!</v>
      </c>
      <c r="I12" s="57"/>
      <c r="J12" s="57"/>
      <c r="K12" s="57"/>
    </row>
    <row r="16" spans="2:11">
      <c r="D16" s="93" t="str">
        <f>+Instructions!A8</f>
        <v>Year 1</v>
      </c>
      <c r="E16" s="93" t="str">
        <f>+Instructions!B8</f>
        <v>Year 2</v>
      </c>
      <c r="F16" s="93" t="str">
        <f>+Instructions!C8</f>
        <v>Year 3</v>
      </c>
      <c r="G16" s="93" t="str">
        <f>+Instructions!D8</f>
        <v>Year 4</v>
      </c>
    </row>
    <row r="17" spans="2:11">
      <c r="B17" s="144" t="s">
        <v>118</v>
      </c>
      <c r="C17" s="144"/>
      <c r="D17" s="68">
        <f>+D9</f>
        <v>0</v>
      </c>
      <c r="E17" s="68">
        <f t="shared" ref="E17:G17" si="8">+E9</f>
        <v>0</v>
      </c>
      <c r="F17" s="68">
        <f t="shared" si="8"/>
        <v>0</v>
      </c>
      <c r="G17" s="68">
        <f t="shared" si="8"/>
        <v>0</v>
      </c>
    </row>
    <row r="18" spans="2:11">
      <c r="B18" s="144" t="s">
        <v>27</v>
      </c>
      <c r="C18" s="144"/>
      <c r="D18" s="68">
        <f>+D10</f>
        <v>0</v>
      </c>
      <c r="E18" s="68">
        <f t="shared" ref="E18:G18" si="9">+E10</f>
        <v>0</v>
      </c>
      <c r="F18" s="68">
        <f t="shared" si="9"/>
        <v>0</v>
      </c>
      <c r="G18" s="68">
        <f t="shared" si="9"/>
        <v>0</v>
      </c>
    </row>
    <row r="19" spans="2:11">
      <c r="B19" s="145" t="s">
        <v>162</v>
      </c>
      <c r="C19" s="145"/>
      <c r="D19" s="89" t="e">
        <f>+D12</f>
        <v>#DIV/0!</v>
      </c>
      <c r="E19" s="89" t="e">
        <f t="shared" ref="E19:G19" si="10">+E12</f>
        <v>#DIV/0!</v>
      </c>
      <c r="F19" s="89" t="e">
        <f t="shared" si="10"/>
        <v>#DIV/0!</v>
      </c>
      <c r="G19" s="89" t="e">
        <f t="shared" si="10"/>
        <v>#DIV/0!</v>
      </c>
    </row>
    <row r="20" spans="2:11">
      <c r="B20" s="144" t="s">
        <v>119</v>
      </c>
      <c r="C20" s="144"/>
      <c r="D20" s="68" t="e">
        <f>+(D17+D18)/(1-D19)*D19</f>
        <v>#DIV/0!</v>
      </c>
      <c r="E20" s="68" t="e">
        <f t="shared" ref="E20:G20" si="11">+(E17+E18)/(1-E19)*E19</f>
        <v>#DIV/0!</v>
      </c>
      <c r="F20" s="68" t="e">
        <f t="shared" si="11"/>
        <v>#DIV/0!</v>
      </c>
      <c r="G20" s="68" t="e">
        <f t="shared" si="11"/>
        <v>#DIV/0!</v>
      </c>
    </row>
    <row r="21" spans="2:11">
      <c r="B21" s="142" t="s">
        <v>117</v>
      </c>
      <c r="C21" s="143"/>
      <c r="D21" s="67" t="e">
        <f>+D17+D18+D20</f>
        <v>#DIV/0!</v>
      </c>
      <c r="E21" s="67" t="e">
        <f t="shared" ref="E21:G21" si="12">+E17+E18+E20</f>
        <v>#DIV/0!</v>
      </c>
      <c r="F21" s="67" t="e">
        <f t="shared" si="12"/>
        <v>#DIV/0!</v>
      </c>
      <c r="G21" s="67" t="e">
        <f t="shared" si="12"/>
        <v>#DIV/0!</v>
      </c>
      <c r="I21" s="74"/>
      <c r="J21" s="74"/>
      <c r="K21" s="74"/>
    </row>
    <row r="22" spans="2:11">
      <c r="B22" s="59" t="s">
        <v>121</v>
      </c>
      <c r="C22" s="66">
        <f>+C7</f>
        <v>0.3</v>
      </c>
      <c r="D22" s="65" t="e">
        <f>+D21*$C22</f>
        <v>#DIV/0!</v>
      </c>
      <c r="E22" s="65" t="e">
        <f t="shared" ref="E22:G22" si="13">+E21*$C22</f>
        <v>#DIV/0!</v>
      </c>
      <c r="F22" s="65" t="e">
        <f t="shared" si="13"/>
        <v>#DIV/0!</v>
      </c>
      <c r="G22" s="65" t="e">
        <f t="shared" si="13"/>
        <v>#DIV/0!</v>
      </c>
    </row>
    <row r="23" spans="2:11">
      <c r="B23" s="142" t="s">
        <v>122</v>
      </c>
      <c r="C23" s="143"/>
      <c r="D23" s="67" t="e">
        <f>+D21+D22</f>
        <v>#DIV/0!</v>
      </c>
      <c r="E23" s="67" t="e">
        <f t="shared" ref="E23:G23" si="14">+E21+E22</f>
        <v>#DIV/0!</v>
      </c>
      <c r="F23" s="67" t="e">
        <f t="shared" si="14"/>
        <v>#DIV/0!</v>
      </c>
      <c r="G23" s="67" t="e">
        <f t="shared" si="14"/>
        <v>#DIV/0!</v>
      </c>
    </row>
    <row r="24" spans="2:11">
      <c r="B24" s="59" t="s">
        <v>120</v>
      </c>
      <c r="C24" s="64">
        <f>+C5</f>
        <v>0.2</v>
      </c>
      <c r="D24" s="65" t="e">
        <f>+D23*$C24</f>
        <v>#DIV/0!</v>
      </c>
      <c r="E24" s="65" t="e">
        <f t="shared" ref="E24:G24" si="15">+E23*$C24</f>
        <v>#DIV/0!</v>
      </c>
      <c r="F24" s="65" t="e">
        <f t="shared" si="15"/>
        <v>#DIV/0!</v>
      </c>
      <c r="G24" s="65" t="e">
        <f t="shared" si="15"/>
        <v>#DIV/0!</v>
      </c>
    </row>
    <row r="25" spans="2:11">
      <c r="B25" s="142" t="s">
        <v>123</v>
      </c>
      <c r="C25" s="143"/>
      <c r="D25" s="67" t="e">
        <f>+D23+D24</f>
        <v>#DIV/0!</v>
      </c>
      <c r="E25" s="67" t="e">
        <f t="shared" ref="E25:G25" si="16">+E23+E24</f>
        <v>#DIV/0!</v>
      </c>
      <c r="F25" s="67" t="e">
        <f t="shared" si="16"/>
        <v>#DIV/0!</v>
      </c>
      <c r="G25" s="67" t="e">
        <f t="shared" si="16"/>
        <v>#DIV/0!</v>
      </c>
    </row>
  </sheetData>
  <mergeCells count="14">
    <mergeCell ref="B23:C23"/>
    <mergeCell ref="B25:C25"/>
    <mergeCell ref="B6:C6"/>
    <mergeCell ref="B4:C4"/>
    <mergeCell ref="B21:C21"/>
    <mergeCell ref="B17:C17"/>
    <mergeCell ref="B18:C18"/>
    <mergeCell ref="B20:C20"/>
    <mergeCell ref="B19:C19"/>
    <mergeCell ref="B11:C11"/>
    <mergeCell ref="B12:C12"/>
    <mergeCell ref="B9:C9"/>
    <mergeCell ref="B10:C10"/>
    <mergeCell ref="B8:C8"/>
  </mergeCells>
  <phoneticPr fontId="11" type="noConversion"/>
  <pageMargins left="0.70866141732283472" right="0.70866141732283472" top="0.74803149606299213" bottom="0.74803149606299213" header="0.31496062992125984" footer="0.31496062992125984"/>
  <pageSetup scale="92" orientation="landscape" r:id="rId1"/>
  <ignoredErrors>
    <ignoredError sqref="E6:E7 F6:G6 D6:D7 F7:G7 D23:G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0E759-DE83-4198-B075-D996CFDD9758}">
  <sheetPr>
    <pageSetUpPr fitToPage="1"/>
  </sheetPr>
  <dimension ref="B1:O27"/>
  <sheetViews>
    <sheetView showGridLines="0" zoomScale="120" zoomScaleNormal="120" workbookViewId="0">
      <selection activeCell="O1" sqref="O1"/>
    </sheetView>
  </sheetViews>
  <sheetFormatPr defaultRowHeight="14.4"/>
  <cols>
    <col min="1" max="1" width="2.77734375" customWidth="1"/>
    <col min="2" max="2" width="24.88671875" bestFit="1" customWidth="1"/>
    <col min="3" max="14" width="7.21875" customWidth="1"/>
    <col min="15" max="15" width="10.5546875" customWidth="1"/>
  </cols>
  <sheetData>
    <row r="1" spans="2:15" ht="18">
      <c r="B1" s="12" t="s">
        <v>83</v>
      </c>
    </row>
    <row r="4" spans="2:15">
      <c r="C4" s="139" t="s">
        <v>83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</row>
    <row r="5" spans="2:15">
      <c r="B5" s="92" t="s">
        <v>0</v>
      </c>
      <c r="C5" s="91" t="s">
        <v>1</v>
      </c>
      <c r="D5" s="91" t="s">
        <v>2</v>
      </c>
      <c r="E5" s="91" t="s">
        <v>19</v>
      </c>
      <c r="F5" s="91" t="s">
        <v>3</v>
      </c>
      <c r="G5" s="91" t="s">
        <v>20</v>
      </c>
      <c r="H5" s="91" t="s">
        <v>4</v>
      </c>
      <c r="I5" s="91" t="s">
        <v>5</v>
      </c>
      <c r="J5" s="91" t="s">
        <v>6</v>
      </c>
      <c r="K5" s="91" t="s">
        <v>7</v>
      </c>
      <c r="L5" s="91" t="s">
        <v>21</v>
      </c>
      <c r="M5" s="91" t="s">
        <v>8</v>
      </c>
      <c r="N5" s="91" t="s">
        <v>22</v>
      </c>
      <c r="O5" s="91" t="str">
        <f>+Instructions!A8</f>
        <v>Year 1</v>
      </c>
    </row>
    <row r="6" spans="2:15">
      <c r="B6" s="1" t="s">
        <v>177</v>
      </c>
      <c r="C6" s="4">
        <f>+'Sales in units'!C6*'Price calculation'!$D$8/1000</f>
        <v>0</v>
      </c>
      <c r="D6" s="4">
        <f>+'Sales in units'!D6*'Price calculation'!$D$8/1000</f>
        <v>0</v>
      </c>
      <c r="E6" s="4">
        <f>+'Sales in units'!E6*'Price calculation'!$D$8/1000</f>
        <v>0</v>
      </c>
      <c r="F6" s="4">
        <f>+'Sales in units'!F6*'Price calculation'!$D$8/1000</f>
        <v>0</v>
      </c>
      <c r="G6" s="4">
        <f>+'Sales in units'!G6*'Price calculation'!$D$8/1000</f>
        <v>0</v>
      </c>
      <c r="H6" s="4">
        <f>+'Sales in units'!H6*'Price calculation'!$D$8/1000</f>
        <v>0</v>
      </c>
      <c r="I6" s="4">
        <f>+'Sales in units'!I6*'Price calculation'!$D$8/1000</f>
        <v>0</v>
      </c>
      <c r="J6" s="4">
        <f>+'Sales in units'!J6*'Price calculation'!$D$8/1000</f>
        <v>0</v>
      </c>
      <c r="K6" s="4">
        <f>+'Sales in units'!K6*'Price calculation'!$D$8/1000</f>
        <v>0</v>
      </c>
      <c r="L6" s="4">
        <f>+'Sales in units'!L6*'Price calculation'!$D$8/1000</f>
        <v>0</v>
      </c>
      <c r="M6" s="4">
        <f>+'Sales in units'!M6*'Price calculation'!$D$8/1000</f>
        <v>0</v>
      </c>
      <c r="N6" s="4">
        <f>+'Sales in units'!N6*'Price calculation'!$D$8/1000</f>
        <v>0</v>
      </c>
      <c r="O6" s="7">
        <f>SUM(C6:N6)</f>
        <v>0</v>
      </c>
    </row>
    <row r="7" spans="2:15">
      <c r="B7" s="2" t="s">
        <v>178</v>
      </c>
      <c r="C7" s="5">
        <f>+'Sales in units'!C7*'Price calculation'!$D$8/1000</f>
        <v>0</v>
      </c>
      <c r="D7" s="5">
        <f>+'Sales in units'!D7*'Price calculation'!$D$8/1000</f>
        <v>0</v>
      </c>
      <c r="E7" s="5">
        <f>+'Sales in units'!E7*'Price calculation'!$D$8/1000</f>
        <v>0</v>
      </c>
      <c r="F7" s="5">
        <f>+'Sales in units'!F7*'Price calculation'!$D$8/1000</f>
        <v>0</v>
      </c>
      <c r="G7" s="5">
        <f>+'Sales in units'!G7*'Price calculation'!$D$8/1000</f>
        <v>0</v>
      </c>
      <c r="H7" s="5">
        <f>+'Sales in units'!H7*'Price calculation'!$D$8/1000</f>
        <v>0</v>
      </c>
      <c r="I7" s="5">
        <f>+'Sales in units'!I7*'Price calculation'!$D$8/1000</f>
        <v>0</v>
      </c>
      <c r="J7" s="5">
        <f>+'Sales in units'!J7*'Price calculation'!$D$8/1000</f>
        <v>0</v>
      </c>
      <c r="K7" s="5">
        <f>+'Sales in units'!K7*'Price calculation'!$D$8/1000</f>
        <v>0</v>
      </c>
      <c r="L7" s="5">
        <f>+'Sales in units'!L7*'Price calculation'!$D$8/1000</f>
        <v>0</v>
      </c>
      <c r="M7" s="5">
        <f>+'Sales in units'!M7*'Price calculation'!$D$8/1000</f>
        <v>0</v>
      </c>
      <c r="N7" s="5">
        <f>+'Sales in units'!N7*'Price calculation'!$D$8/1000</f>
        <v>0</v>
      </c>
      <c r="O7" s="8">
        <f t="shared" ref="O7:O13" si="0">SUM(C7:N7)</f>
        <v>0</v>
      </c>
    </row>
    <row r="8" spans="2:15">
      <c r="B8" s="2" t="s">
        <v>179</v>
      </c>
      <c r="C8" s="5">
        <f>+'Sales in units'!C8*'Price calculation'!$D$8/1000</f>
        <v>0</v>
      </c>
      <c r="D8" s="5">
        <f>+'Sales in units'!D8*'Price calculation'!$D$8/1000</f>
        <v>0</v>
      </c>
      <c r="E8" s="5">
        <f>+'Sales in units'!E8*'Price calculation'!$D$8/1000</f>
        <v>0</v>
      </c>
      <c r="F8" s="5">
        <f>+'Sales in units'!F8*'Price calculation'!$D$8/1000</f>
        <v>0</v>
      </c>
      <c r="G8" s="5">
        <f>+'Sales in units'!G8*'Price calculation'!$D$8/1000</f>
        <v>0</v>
      </c>
      <c r="H8" s="5">
        <f>+'Sales in units'!H8*'Price calculation'!$D$8/1000</f>
        <v>0</v>
      </c>
      <c r="I8" s="5">
        <f>+'Sales in units'!I8*'Price calculation'!$D$8/1000</f>
        <v>0</v>
      </c>
      <c r="J8" s="5">
        <f>+'Sales in units'!J8*'Price calculation'!$D$8/1000</f>
        <v>0</v>
      </c>
      <c r="K8" s="5">
        <f>+'Sales in units'!K8*'Price calculation'!$D$8/1000</f>
        <v>0</v>
      </c>
      <c r="L8" s="5">
        <f>+'Sales in units'!L8*'Price calculation'!$D$8/1000</f>
        <v>0</v>
      </c>
      <c r="M8" s="5">
        <f>+'Sales in units'!M8*'Price calculation'!$D$8/1000</f>
        <v>0</v>
      </c>
      <c r="N8" s="5">
        <f>+'Sales in units'!N8*'Price calculation'!$D$8/1000</f>
        <v>0</v>
      </c>
      <c r="O8" s="8">
        <f t="shared" si="0"/>
        <v>0</v>
      </c>
    </row>
    <row r="9" spans="2:15">
      <c r="B9" s="3" t="s">
        <v>180</v>
      </c>
      <c r="C9" s="6">
        <f>SUM(C6:C8)</f>
        <v>0</v>
      </c>
      <c r="D9" s="6">
        <f t="shared" ref="D9:N9" si="1">SUM(D6:D8)</f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9">
        <f t="shared" si="0"/>
        <v>0</v>
      </c>
    </row>
    <row r="10" spans="2:15">
      <c r="B10" s="1" t="s">
        <v>181</v>
      </c>
      <c r="C10" s="4">
        <f>+'Sales in units'!C10*'Price calculation'!$D$8/1000</f>
        <v>0</v>
      </c>
      <c r="D10" s="4">
        <f>+'Sales in units'!D10*'Price calculation'!$D$8/1000</f>
        <v>0</v>
      </c>
      <c r="E10" s="4">
        <f>+'Sales in units'!E10*'Price calculation'!$D$8/1000</f>
        <v>0</v>
      </c>
      <c r="F10" s="4">
        <f>+'Sales in units'!F10*'Price calculation'!$D$8/1000</f>
        <v>0</v>
      </c>
      <c r="G10" s="4">
        <f>+'Sales in units'!G10*'Price calculation'!$D$8/1000</f>
        <v>0</v>
      </c>
      <c r="H10" s="4">
        <f>+'Sales in units'!H10*'Price calculation'!$D$8/1000</f>
        <v>0</v>
      </c>
      <c r="I10" s="4">
        <f>+'Sales in units'!I10*'Price calculation'!$D$8/1000</f>
        <v>0</v>
      </c>
      <c r="J10" s="4">
        <f>+'Sales in units'!J10*'Price calculation'!$D$8/1000</f>
        <v>0</v>
      </c>
      <c r="K10" s="4">
        <f>+'Sales in units'!K10*'Price calculation'!$D$8/1000</f>
        <v>0</v>
      </c>
      <c r="L10" s="4">
        <f>+'Sales in units'!L10*'Price calculation'!$D$8/1000</f>
        <v>0</v>
      </c>
      <c r="M10" s="4">
        <f>+'Sales in units'!M10*'Price calculation'!$D$8/1000</f>
        <v>0</v>
      </c>
      <c r="N10" s="4">
        <f>+'Sales in units'!N10*'Price calculation'!$D$8/1000</f>
        <v>0</v>
      </c>
      <c r="O10" s="7">
        <f t="shared" si="0"/>
        <v>0</v>
      </c>
    </row>
    <row r="11" spans="2:15">
      <c r="B11" s="2" t="s">
        <v>182</v>
      </c>
      <c r="C11" s="5">
        <f>+'Sales in units'!C11*'Price calculation'!$D$8/1000</f>
        <v>0</v>
      </c>
      <c r="D11" s="5">
        <f>+'Sales in units'!D11*'Price calculation'!$D$8/1000</f>
        <v>0</v>
      </c>
      <c r="E11" s="5">
        <f>+'Sales in units'!E11*'Price calculation'!$D$8/1000</f>
        <v>0</v>
      </c>
      <c r="F11" s="5">
        <f>+'Sales in units'!F11*'Price calculation'!$D$8/1000</f>
        <v>0</v>
      </c>
      <c r="G11" s="5">
        <f>+'Sales in units'!G11*'Price calculation'!$D$8/1000</f>
        <v>0</v>
      </c>
      <c r="H11" s="5">
        <f>+'Sales in units'!H11*'Price calculation'!$D$8/1000</f>
        <v>0</v>
      </c>
      <c r="I11" s="5">
        <f>+'Sales in units'!I11*'Price calculation'!$D$8/1000</f>
        <v>0</v>
      </c>
      <c r="J11" s="5">
        <f>+'Sales in units'!J11*'Price calculation'!$D$8/1000</f>
        <v>0</v>
      </c>
      <c r="K11" s="5">
        <f>+'Sales in units'!K11*'Price calculation'!$D$8/1000</f>
        <v>0</v>
      </c>
      <c r="L11" s="5">
        <f>+'Sales in units'!L11*'Price calculation'!$D$8/1000</f>
        <v>0</v>
      </c>
      <c r="M11" s="5">
        <f>+'Sales in units'!M11*'Price calculation'!$D$8/1000</f>
        <v>0</v>
      </c>
      <c r="N11" s="5">
        <f>+'Sales in units'!N11*'Price calculation'!$D$8/1000</f>
        <v>0</v>
      </c>
      <c r="O11" s="8">
        <f t="shared" si="0"/>
        <v>0</v>
      </c>
    </row>
    <row r="12" spans="2:15">
      <c r="B12" s="2" t="s">
        <v>183</v>
      </c>
      <c r="C12" s="5">
        <f>+'Sales in units'!C12*'Price calculation'!$D$8/1000</f>
        <v>0</v>
      </c>
      <c r="D12" s="5">
        <f>+'Sales in units'!D12*'Price calculation'!$D$8/1000</f>
        <v>0</v>
      </c>
      <c r="E12" s="5">
        <f>+'Sales in units'!E12*'Price calculation'!$D$8/1000</f>
        <v>0</v>
      </c>
      <c r="F12" s="5">
        <f>+'Sales in units'!F12*'Price calculation'!$D$8/1000</f>
        <v>0</v>
      </c>
      <c r="G12" s="5">
        <f>+'Sales in units'!G12*'Price calculation'!$D$8/1000</f>
        <v>0</v>
      </c>
      <c r="H12" s="5">
        <f>+'Sales in units'!H12*'Price calculation'!$D$8/1000</f>
        <v>0</v>
      </c>
      <c r="I12" s="5">
        <f>+'Sales in units'!I12*'Price calculation'!$D$8/1000</f>
        <v>0</v>
      </c>
      <c r="J12" s="5">
        <f>+'Sales in units'!J12*'Price calculation'!$D$8/1000</f>
        <v>0</v>
      </c>
      <c r="K12" s="5">
        <f>+'Sales in units'!K12*'Price calculation'!$D$8/1000</f>
        <v>0</v>
      </c>
      <c r="L12" s="5">
        <f>+'Sales in units'!L12*'Price calculation'!$D$8/1000</f>
        <v>0</v>
      </c>
      <c r="M12" s="5">
        <f>+'Sales in units'!M12*'Price calculation'!$D$8/1000</f>
        <v>0</v>
      </c>
      <c r="N12" s="5">
        <f>+'Sales in units'!N12*'Price calculation'!$D$8/1000</f>
        <v>0</v>
      </c>
      <c r="O12" s="8">
        <f t="shared" si="0"/>
        <v>0</v>
      </c>
    </row>
    <row r="13" spans="2:15">
      <c r="B13" s="3" t="s">
        <v>184</v>
      </c>
      <c r="C13" s="6">
        <f>SUM(C10:C12)</f>
        <v>0</v>
      </c>
      <c r="D13" s="6">
        <f t="shared" ref="D13:N13" si="2">SUM(D10:D12)</f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9">
        <f t="shared" si="0"/>
        <v>0</v>
      </c>
    </row>
    <row r="14" spans="2:15">
      <c r="B14" s="11" t="s">
        <v>17</v>
      </c>
      <c r="C14" s="9">
        <f>+C9+C13</f>
        <v>0</v>
      </c>
      <c r="D14" s="9">
        <f t="shared" ref="D14" si="3">+D9+D13</f>
        <v>0</v>
      </c>
      <c r="E14" s="9">
        <f t="shared" ref="E14" si="4">+E9+E13</f>
        <v>0</v>
      </c>
      <c r="F14" s="9">
        <f t="shared" ref="F14" si="5">+F9+F13</f>
        <v>0</v>
      </c>
      <c r="G14" s="9">
        <f t="shared" ref="G14" si="6">+G9+G13</f>
        <v>0</v>
      </c>
      <c r="H14" s="9">
        <f t="shared" ref="H14" si="7">+H9+H13</f>
        <v>0</v>
      </c>
      <c r="I14" s="9">
        <f t="shared" ref="I14" si="8">+I9+I13</f>
        <v>0</v>
      </c>
      <c r="J14" s="9">
        <f t="shared" ref="J14" si="9">+J9+J13</f>
        <v>0</v>
      </c>
      <c r="K14" s="9">
        <f t="shared" ref="K14" si="10">+K9+K13</f>
        <v>0</v>
      </c>
      <c r="L14" s="9">
        <f t="shared" ref="L14" si="11">+L9+L13</f>
        <v>0</v>
      </c>
      <c r="M14" s="9">
        <f t="shared" ref="M14" si="12">+M9+M13</f>
        <v>0</v>
      </c>
      <c r="N14" s="9">
        <f t="shared" ref="N14" si="13">+N9+N13</f>
        <v>0</v>
      </c>
      <c r="O14" s="9">
        <f t="shared" ref="O14" si="14">+O9+O13</f>
        <v>0</v>
      </c>
    </row>
    <row r="17" spans="2:15">
      <c r="C17" s="139" t="s">
        <v>83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2:15">
      <c r="B18" s="92" t="s">
        <v>0</v>
      </c>
      <c r="C18" s="91" t="s">
        <v>1</v>
      </c>
      <c r="D18" s="91" t="s">
        <v>2</v>
      </c>
      <c r="E18" s="91" t="s">
        <v>19</v>
      </c>
      <c r="F18" s="91" t="s">
        <v>3</v>
      </c>
      <c r="G18" s="91" t="s">
        <v>20</v>
      </c>
      <c r="H18" s="91" t="s">
        <v>4</v>
      </c>
      <c r="I18" s="91" t="s">
        <v>5</v>
      </c>
      <c r="J18" s="91" t="s">
        <v>6</v>
      </c>
      <c r="K18" s="91" t="s">
        <v>7</v>
      </c>
      <c r="L18" s="91" t="s">
        <v>21</v>
      </c>
      <c r="M18" s="91" t="s">
        <v>8</v>
      </c>
      <c r="N18" s="91" t="s">
        <v>22</v>
      </c>
      <c r="O18" s="91" t="str">
        <f>+Instructions!B8</f>
        <v>Year 2</v>
      </c>
    </row>
    <row r="19" spans="2:15">
      <c r="B19" s="1" t="s">
        <v>177</v>
      </c>
      <c r="C19" s="4">
        <f>+'Sales in units'!C19*'Price calculation'!$E$8/1000</f>
        <v>0</v>
      </c>
      <c r="D19" s="4">
        <f>+'Sales in units'!D19*'Price calculation'!$E$8/1000</f>
        <v>0</v>
      </c>
      <c r="E19" s="4">
        <f>+'Sales in units'!E19*'Price calculation'!$E$8/1000</f>
        <v>0</v>
      </c>
      <c r="F19" s="4">
        <f>+'Sales in units'!F19*'Price calculation'!$E$8/1000</f>
        <v>0</v>
      </c>
      <c r="G19" s="4">
        <f>+'Sales in units'!G19*'Price calculation'!$E$8/1000</f>
        <v>0</v>
      </c>
      <c r="H19" s="4">
        <f>+'Sales in units'!H19*'Price calculation'!$E$8/1000</f>
        <v>0</v>
      </c>
      <c r="I19" s="4">
        <f>+'Sales in units'!I19*'Price calculation'!$E$8/1000</f>
        <v>0</v>
      </c>
      <c r="J19" s="4">
        <f>+'Sales in units'!J19*'Price calculation'!$E$8/1000</f>
        <v>0</v>
      </c>
      <c r="K19" s="4">
        <f>+'Sales in units'!K19*'Price calculation'!$E$8/1000</f>
        <v>0</v>
      </c>
      <c r="L19" s="4">
        <f>+'Sales in units'!L19*'Price calculation'!$E$8/1000</f>
        <v>0</v>
      </c>
      <c r="M19" s="4">
        <f>+'Sales in units'!M19*'Price calculation'!$E$8/1000</f>
        <v>0</v>
      </c>
      <c r="N19" s="4">
        <f>+'Sales in units'!N19*'Price calculation'!$E$8/1000</f>
        <v>0</v>
      </c>
      <c r="O19" s="7">
        <f>SUM(C19:N19)</f>
        <v>0</v>
      </c>
    </row>
    <row r="20" spans="2:15">
      <c r="B20" s="2" t="s">
        <v>178</v>
      </c>
      <c r="C20" s="5">
        <f>+'Sales in units'!C20*'Price calculation'!$E$8/1000</f>
        <v>0</v>
      </c>
      <c r="D20" s="5">
        <f>+'Sales in units'!D20*'Price calculation'!$E$8/1000</f>
        <v>0</v>
      </c>
      <c r="E20" s="5">
        <f>+'Sales in units'!E20*'Price calculation'!$E$8/1000</f>
        <v>0</v>
      </c>
      <c r="F20" s="5">
        <f>+'Sales in units'!F20*'Price calculation'!$E$8/1000</f>
        <v>0</v>
      </c>
      <c r="G20" s="5">
        <f>+'Sales in units'!G20*'Price calculation'!$E$8/1000</f>
        <v>0</v>
      </c>
      <c r="H20" s="5">
        <f>+'Sales in units'!H20*'Price calculation'!$E$8/1000</f>
        <v>0</v>
      </c>
      <c r="I20" s="5">
        <f>+'Sales in units'!I20*'Price calculation'!$E$8/1000</f>
        <v>0</v>
      </c>
      <c r="J20" s="5">
        <f>+'Sales in units'!J20*'Price calculation'!$E$8/1000</f>
        <v>0</v>
      </c>
      <c r="K20" s="5">
        <f>+'Sales in units'!K20*'Price calculation'!$E$8/1000</f>
        <v>0</v>
      </c>
      <c r="L20" s="5">
        <f>+'Sales in units'!L20*'Price calculation'!$E$8/1000</f>
        <v>0</v>
      </c>
      <c r="M20" s="5">
        <f>+'Sales in units'!M20*'Price calculation'!$E$8/1000</f>
        <v>0</v>
      </c>
      <c r="N20" s="5">
        <f>+'Sales in units'!N20*'Price calculation'!$E$8/1000</f>
        <v>0</v>
      </c>
      <c r="O20" s="8">
        <f t="shared" ref="O20:O21" si="15">SUM(C20:N20)</f>
        <v>0</v>
      </c>
    </row>
    <row r="21" spans="2:15">
      <c r="B21" s="2" t="s">
        <v>179</v>
      </c>
      <c r="C21" s="5">
        <f>+'Sales in units'!C21*'Price calculation'!$E$8/1000</f>
        <v>0</v>
      </c>
      <c r="D21" s="5">
        <f>+'Sales in units'!D21*'Price calculation'!$E$8/1000</f>
        <v>0</v>
      </c>
      <c r="E21" s="5">
        <f>+'Sales in units'!E21*'Price calculation'!$E$8/1000</f>
        <v>0</v>
      </c>
      <c r="F21" s="5">
        <f>+'Sales in units'!F21*'Price calculation'!$E$8/1000</f>
        <v>0</v>
      </c>
      <c r="G21" s="5">
        <f>+'Sales in units'!G21*'Price calculation'!$E$8/1000</f>
        <v>0</v>
      </c>
      <c r="H21" s="5">
        <f>+'Sales in units'!H21*'Price calculation'!$E$8/1000</f>
        <v>0</v>
      </c>
      <c r="I21" s="5">
        <f>+'Sales in units'!I21*'Price calculation'!$E$8/1000</f>
        <v>0</v>
      </c>
      <c r="J21" s="5">
        <f>+'Sales in units'!J21*'Price calculation'!$E$8/1000</f>
        <v>0</v>
      </c>
      <c r="K21" s="5">
        <f>+'Sales in units'!K21*'Price calculation'!$E$8/1000</f>
        <v>0</v>
      </c>
      <c r="L21" s="5">
        <f>+'Sales in units'!L21*'Price calculation'!$E$8/1000</f>
        <v>0</v>
      </c>
      <c r="M21" s="5">
        <f>+'Sales in units'!M21*'Price calculation'!$E$8/1000</f>
        <v>0</v>
      </c>
      <c r="N21" s="5">
        <f>+'Sales in units'!N21*'Price calculation'!$E$8/1000</f>
        <v>0</v>
      </c>
      <c r="O21" s="8">
        <f t="shared" si="15"/>
        <v>0</v>
      </c>
    </row>
    <row r="22" spans="2:15">
      <c r="B22" s="3" t="s">
        <v>180</v>
      </c>
      <c r="C22" s="6">
        <f>SUM(C19:C21)</f>
        <v>0</v>
      </c>
      <c r="D22" s="6">
        <f t="shared" ref="D22:O22" si="16">SUM(D19:D21)</f>
        <v>0</v>
      </c>
      <c r="E22" s="6">
        <f t="shared" si="16"/>
        <v>0</v>
      </c>
      <c r="F22" s="6">
        <f t="shared" si="16"/>
        <v>0</v>
      </c>
      <c r="G22" s="6">
        <f t="shared" si="16"/>
        <v>0</v>
      </c>
      <c r="H22" s="6">
        <f t="shared" si="16"/>
        <v>0</v>
      </c>
      <c r="I22" s="6">
        <f t="shared" si="16"/>
        <v>0</v>
      </c>
      <c r="J22" s="6">
        <f t="shared" si="16"/>
        <v>0</v>
      </c>
      <c r="K22" s="6">
        <f t="shared" si="16"/>
        <v>0</v>
      </c>
      <c r="L22" s="6">
        <f t="shared" si="16"/>
        <v>0</v>
      </c>
      <c r="M22" s="6">
        <f t="shared" si="16"/>
        <v>0</v>
      </c>
      <c r="N22" s="6">
        <f t="shared" si="16"/>
        <v>0</v>
      </c>
      <c r="O22" s="9">
        <f t="shared" si="16"/>
        <v>0</v>
      </c>
    </row>
    <row r="23" spans="2:15">
      <c r="B23" s="1" t="s">
        <v>181</v>
      </c>
      <c r="C23" s="4">
        <f>+'Sales in units'!C23*'Price calculation'!$E$8/1000</f>
        <v>0</v>
      </c>
      <c r="D23" s="4">
        <f>+'Sales in units'!D23*'Price calculation'!$E$8/1000</f>
        <v>0</v>
      </c>
      <c r="E23" s="4">
        <f>+'Sales in units'!E23*'Price calculation'!$E$8/1000</f>
        <v>0</v>
      </c>
      <c r="F23" s="4">
        <f>+'Sales in units'!F23*'Price calculation'!$E$8/1000</f>
        <v>0</v>
      </c>
      <c r="G23" s="4">
        <f>+'Sales in units'!G23*'Price calculation'!$E$8/1000</f>
        <v>0</v>
      </c>
      <c r="H23" s="4">
        <f>+'Sales in units'!H23*'Price calculation'!$E$8/1000</f>
        <v>0</v>
      </c>
      <c r="I23" s="4">
        <f>+'Sales in units'!I23*'Price calculation'!$E$8/1000</f>
        <v>0</v>
      </c>
      <c r="J23" s="4">
        <f>+'Sales in units'!J23*'Price calculation'!$E$8/1000</f>
        <v>0</v>
      </c>
      <c r="K23" s="4">
        <f>+'Sales in units'!K23*'Price calculation'!$E$8/1000</f>
        <v>0</v>
      </c>
      <c r="L23" s="4">
        <f>+'Sales in units'!L23*'Price calculation'!$E$8/1000</f>
        <v>0</v>
      </c>
      <c r="M23" s="4">
        <f>+'Sales in units'!M23*'Price calculation'!$E$8/1000</f>
        <v>0</v>
      </c>
      <c r="N23" s="4">
        <f>+'Sales in units'!N23*'Price calculation'!$E$8/1000</f>
        <v>0</v>
      </c>
      <c r="O23" s="7">
        <f t="shared" ref="O23:O25" si="17">SUM(C23:N23)</f>
        <v>0</v>
      </c>
    </row>
    <row r="24" spans="2:15">
      <c r="B24" s="2" t="s">
        <v>182</v>
      </c>
      <c r="C24" s="5">
        <f>+'Sales in units'!C24*'Price calculation'!$E$8/1000</f>
        <v>0</v>
      </c>
      <c r="D24" s="5">
        <f>+'Sales in units'!D24*'Price calculation'!$E$8/1000</f>
        <v>0</v>
      </c>
      <c r="E24" s="5">
        <f>+'Sales in units'!E24*'Price calculation'!$E$8/1000</f>
        <v>0</v>
      </c>
      <c r="F24" s="5">
        <f>+'Sales in units'!F24*'Price calculation'!$E$8/1000</f>
        <v>0</v>
      </c>
      <c r="G24" s="5">
        <f>+'Sales in units'!G24*'Price calculation'!$E$8/1000</f>
        <v>0</v>
      </c>
      <c r="H24" s="5">
        <f>+'Sales in units'!H24*'Price calculation'!$E$8/1000</f>
        <v>0</v>
      </c>
      <c r="I24" s="5">
        <f>+'Sales in units'!I24*'Price calculation'!$E$8/1000</f>
        <v>0</v>
      </c>
      <c r="J24" s="5">
        <f>+'Sales in units'!J24*'Price calculation'!$E$8/1000</f>
        <v>0</v>
      </c>
      <c r="K24" s="5">
        <f>+'Sales in units'!K24*'Price calculation'!$E$8/1000</f>
        <v>0</v>
      </c>
      <c r="L24" s="5">
        <f>+'Sales in units'!L24*'Price calculation'!$E$8/1000</f>
        <v>0</v>
      </c>
      <c r="M24" s="5">
        <f>+'Sales in units'!M24*'Price calculation'!$E$8/1000</f>
        <v>0</v>
      </c>
      <c r="N24" s="5">
        <f>+'Sales in units'!N24*'Price calculation'!$E$8/1000</f>
        <v>0</v>
      </c>
      <c r="O24" s="8">
        <f t="shared" si="17"/>
        <v>0</v>
      </c>
    </row>
    <row r="25" spans="2:15">
      <c r="B25" s="2" t="s">
        <v>183</v>
      </c>
      <c r="C25" s="5">
        <f>+'Sales in units'!C25*'Price calculation'!$E$8/1000</f>
        <v>0</v>
      </c>
      <c r="D25" s="5">
        <f>+'Sales in units'!D25*'Price calculation'!$E$8/1000</f>
        <v>0</v>
      </c>
      <c r="E25" s="5">
        <f>+'Sales in units'!E25*'Price calculation'!$E$8/1000</f>
        <v>0</v>
      </c>
      <c r="F25" s="5">
        <f>+'Sales in units'!F25*'Price calculation'!$E$8/1000</f>
        <v>0</v>
      </c>
      <c r="G25" s="5">
        <f>+'Sales in units'!G25*'Price calculation'!$E$8/1000</f>
        <v>0</v>
      </c>
      <c r="H25" s="5">
        <f>+'Sales in units'!H25*'Price calculation'!$E$8/1000</f>
        <v>0</v>
      </c>
      <c r="I25" s="5">
        <f>+'Sales in units'!I25*'Price calculation'!$E$8/1000</f>
        <v>0</v>
      </c>
      <c r="J25" s="5">
        <f>+'Sales in units'!J25*'Price calculation'!$E$8/1000</f>
        <v>0</v>
      </c>
      <c r="K25" s="5">
        <f>+'Sales in units'!K25*'Price calculation'!$E$8/1000</f>
        <v>0</v>
      </c>
      <c r="L25" s="5">
        <f>+'Sales in units'!L25*'Price calculation'!$E$8/1000</f>
        <v>0</v>
      </c>
      <c r="M25" s="5">
        <f>+'Sales in units'!M25*'Price calculation'!$E$8/1000</f>
        <v>0</v>
      </c>
      <c r="N25" s="5">
        <f>+'Sales in units'!N25*'Price calculation'!$E$8/1000</f>
        <v>0</v>
      </c>
      <c r="O25" s="8">
        <f t="shared" si="17"/>
        <v>0</v>
      </c>
    </row>
    <row r="26" spans="2:15">
      <c r="B26" s="3" t="s">
        <v>184</v>
      </c>
      <c r="C26" s="6">
        <f>SUM(C23:C25)</f>
        <v>0</v>
      </c>
      <c r="D26" s="6">
        <f t="shared" ref="D26:O26" si="18">SUM(D23:D25)</f>
        <v>0</v>
      </c>
      <c r="E26" s="6">
        <f t="shared" si="18"/>
        <v>0</v>
      </c>
      <c r="F26" s="6">
        <f t="shared" si="18"/>
        <v>0</v>
      </c>
      <c r="G26" s="6">
        <f t="shared" si="18"/>
        <v>0</v>
      </c>
      <c r="H26" s="6">
        <f t="shared" si="18"/>
        <v>0</v>
      </c>
      <c r="I26" s="6">
        <f t="shared" si="18"/>
        <v>0</v>
      </c>
      <c r="J26" s="6">
        <f t="shared" si="18"/>
        <v>0</v>
      </c>
      <c r="K26" s="6">
        <f t="shared" si="18"/>
        <v>0</v>
      </c>
      <c r="L26" s="6">
        <f t="shared" si="18"/>
        <v>0</v>
      </c>
      <c r="M26" s="6">
        <f t="shared" si="18"/>
        <v>0</v>
      </c>
      <c r="N26" s="6">
        <f t="shared" si="18"/>
        <v>0</v>
      </c>
      <c r="O26" s="9">
        <f t="shared" si="18"/>
        <v>0</v>
      </c>
    </row>
    <row r="27" spans="2:15">
      <c r="B27" s="11" t="s">
        <v>17</v>
      </c>
      <c r="C27" s="9">
        <f>+C22+C26</f>
        <v>0</v>
      </c>
      <c r="D27" s="9">
        <f t="shared" ref="D27:O27" si="19">+D22+D26</f>
        <v>0</v>
      </c>
      <c r="E27" s="9">
        <f t="shared" si="19"/>
        <v>0</v>
      </c>
      <c r="F27" s="9">
        <f t="shared" si="19"/>
        <v>0</v>
      </c>
      <c r="G27" s="9">
        <f t="shared" si="19"/>
        <v>0</v>
      </c>
      <c r="H27" s="9">
        <f t="shared" si="19"/>
        <v>0</v>
      </c>
      <c r="I27" s="9">
        <f t="shared" si="19"/>
        <v>0</v>
      </c>
      <c r="J27" s="9">
        <f t="shared" si="19"/>
        <v>0</v>
      </c>
      <c r="K27" s="9">
        <f t="shared" si="19"/>
        <v>0</v>
      </c>
      <c r="L27" s="9">
        <f t="shared" si="19"/>
        <v>0</v>
      </c>
      <c r="M27" s="9">
        <f t="shared" si="19"/>
        <v>0</v>
      </c>
      <c r="N27" s="9">
        <f t="shared" si="19"/>
        <v>0</v>
      </c>
      <c r="O27" s="9">
        <f t="shared" si="19"/>
        <v>0</v>
      </c>
    </row>
  </sheetData>
  <mergeCells count="2">
    <mergeCell ref="C4:O4"/>
    <mergeCell ref="C17:O1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3:N13 C26:N26" formulaRange="1"/>
    <ignoredError sqref="O22 O2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B8E0-5F0A-4492-91E3-6409F910EC4F}">
  <sheetPr>
    <pageSetUpPr fitToPage="1"/>
  </sheetPr>
  <dimension ref="B1:L12"/>
  <sheetViews>
    <sheetView showGridLines="0" zoomScale="120" zoomScaleNormal="120" workbookViewId="0">
      <selection activeCell="L1" sqref="L1"/>
    </sheetView>
  </sheetViews>
  <sheetFormatPr defaultRowHeight="14.4"/>
  <cols>
    <col min="1" max="1" width="2.77734375" customWidth="1"/>
    <col min="2" max="2" width="22.109375" bestFit="1" customWidth="1"/>
    <col min="3" max="6" width="10.109375" bestFit="1" customWidth="1"/>
    <col min="8" max="8" width="22.109375" bestFit="1" customWidth="1"/>
    <col min="9" max="9" width="10.109375" bestFit="1" customWidth="1"/>
    <col min="10" max="12" width="10.77734375" bestFit="1" customWidth="1"/>
  </cols>
  <sheetData>
    <row r="1" spans="2:12" ht="18">
      <c r="B1" s="12" t="s">
        <v>125</v>
      </c>
    </row>
    <row r="4" spans="2:12">
      <c r="B4" s="92" t="s">
        <v>18</v>
      </c>
      <c r="C4" s="91" t="str">
        <f>+Instructions!A8</f>
        <v>Year 1</v>
      </c>
      <c r="D4" s="91" t="str">
        <f>+Instructions!B8</f>
        <v>Year 2</v>
      </c>
      <c r="E4" s="91" t="str">
        <f>+Instructions!C8</f>
        <v>Year 3</v>
      </c>
      <c r="F4" s="91" t="str">
        <f>+Instructions!D8</f>
        <v>Year 4</v>
      </c>
      <c r="H4" s="92" t="s">
        <v>83</v>
      </c>
      <c r="I4" s="91" t="str">
        <f>+Instructions!A8</f>
        <v>Year 1</v>
      </c>
      <c r="J4" s="91" t="str">
        <f>+Instructions!B8</f>
        <v>Year 2</v>
      </c>
      <c r="K4" s="91" t="str">
        <f>+Instructions!C8</f>
        <v>Year 3</v>
      </c>
      <c r="L4" s="91" t="str">
        <f>+Instructions!D8</f>
        <v>Year 4</v>
      </c>
    </row>
    <row r="5" spans="2:12">
      <c r="B5" s="14" t="s">
        <v>188</v>
      </c>
      <c r="C5" s="70">
        <f>+'Sales in units'!O9</f>
        <v>0</v>
      </c>
      <c r="D5" s="70">
        <f>+'Sales in units'!O22</f>
        <v>0</v>
      </c>
      <c r="E5" s="132"/>
      <c r="F5" s="132"/>
      <c r="H5" s="14" t="s">
        <v>188</v>
      </c>
      <c r="I5" s="72">
        <f>+Revenues!O9</f>
        <v>0</v>
      </c>
      <c r="J5" s="72">
        <f>+Revenues!O22</f>
        <v>0</v>
      </c>
      <c r="K5" s="72">
        <f>+E5*'Price calculation'!F$8/1000</f>
        <v>0</v>
      </c>
      <c r="L5" s="72">
        <f>+F5*'Price calculation'!G$8/1000</f>
        <v>0</v>
      </c>
    </row>
    <row r="6" spans="2:12">
      <c r="B6" s="14" t="s">
        <v>190</v>
      </c>
      <c r="C6" s="70">
        <f>+'Sales in units'!O13</f>
        <v>0</v>
      </c>
      <c r="D6" s="70">
        <f>+'Sales in units'!O26</f>
        <v>0</v>
      </c>
      <c r="E6" s="132"/>
      <c r="F6" s="132"/>
      <c r="H6" s="14" t="s">
        <v>190</v>
      </c>
      <c r="I6" s="72">
        <f>+Revenues!O13</f>
        <v>0</v>
      </c>
      <c r="J6" s="72">
        <f>+Revenues!O26</f>
        <v>0</v>
      </c>
      <c r="K6" s="72">
        <f>+E6*'Price calculation'!$F$8/1000</f>
        <v>0</v>
      </c>
      <c r="L6" s="72">
        <f>+F6*'Price calculation'!G$8/1000</f>
        <v>0</v>
      </c>
    </row>
    <row r="7" spans="2:12">
      <c r="B7" s="11" t="s">
        <v>17</v>
      </c>
      <c r="C7" s="9">
        <f>SUM(C5:C6)</f>
        <v>0</v>
      </c>
      <c r="D7" s="9">
        <f>SUM(D5:D6)</f>
        <v>0</v>
      </c>
      <c r="E7" s="9">
        <f>SUM(E5:E6)</f>
        <v>0</v>
      </c>
      <c r="F7" s="9">
        <f>SUM(F5:F6)</f>
        <v>0</v>
      </c>
      <c r="H7" s="11" t="s">
        <v>17</v>
      </c>
      <c r="I7" s="9">
        <f>SUM(I5:I6)</f>
        <v>0</v>
      </c>
      <c r="J7" s="9">
        <f>SUM(J5:J6)</f>
        <v>0</v>
      </c>
      <c r="K7" s="9">
        <f>SUM(K5:K6)</f>
        <v>0</v>
      </c>
      <c r="L7" s="9">
        <f>SUM(L5:L6)</f>
        <v>0</v>
      </c>
    </row>
    <row r="9" spans="2:12">
      <c r="H9" s="98" t="s">
        <v>131</v>
      </c>
      <c r="I9" s="99">
        <f>+I7*1.2</f>
        <v>0</v>
      </c>
      <c r="J9" s="99">
        <f t="shared" ref="J9:L9" si="0">+J7*1.2</f>
        <v>0</v>
      </c>
      <c r="K9" s="99">
        <f t="shared" si="0"/>
        <v>0</v>
      </c>
      <c r="L9" s="99">
        <f t="shared" si="0"/>
        <v>0</v>
      </c>
    </row>
    <row r="11" spans="2:12">
      <c r="B11" s="102" t="s">
        <v>126</v>
      </c>
      <c r="C11" s="103"/>
      <c r="D11" s="66" t="e">
        <f>+D7/C7-1</f>
        <v>#DIV/0!</v>
      </c>
      <c r="E11" s="66" t="e">
        <f t="shared" ref="E11:F11" si="1">+E7/D7-1</f>
        <v>#DIV/0!</v>
      </c>
      <c r="F11" s="66" t="e">
        <f t="shared" si="1"/>
        <v>#DIV/0!</v>
      </c>
      <c r="H11" s="82" t="s">
        <v>189</v>
      </c>
      <c r="I11" s="101"/>
      <c r="J11" s="100" t="e">
        <f>+J7/I7-1</f>
        <v>#DIV/0!</v>
      </c>
      <c r="K11" s="66" t="e">
        <f t="shared" ref="K11:L11" si="2">+K7/J7-1</f>
        <v>#DIV/0!</v>
      </c>
      <c r="L11" s="66" t="e">
        <f t="shared" si="2"/>
        <v>#DIV/0!</v>
      </c>
    </row>
    <row r="12" spans="2:12">
      <c r="B12" s="59" t="s">
        <v>127</v>
      </c>
      <c r="C12" s="59" t="e">
        <f>+I7/C7*1000</f>
        <v>#DIV/0!</v>
      </c>
      <c r="D12" s="59" t="e">
        <f t="shared" ref="D12:F12" si="3">+J7/D7*1000</f>
        <v>#DIV/0!</v>
      </c>
      <c r="E12" s="59" t="e">
        <f t="shared" si="3"/>
        <v>#DIV/0!</v>
      </c>
      <c r="F12" s="59" t="e">
        <f t="shared" si="3"/>
        <v>#DIV/0!</v>
      </c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4321-5619-4855-8A93-B3D0861D41F5}">
  <sheetPr>
    <pageSetUpPr fitToPage="1"/>
  </sheetPr>
  <dimension ref="B1:V11"/>
  <sheetViews>
    <sheetView showGridLines="0" showZeros="0" zoomScale="120" zoomScaleNormal="120" workbookViewId="0">
      <selection activeCell="V1" sqref="V1"/>
    </sheetView>
  </sheetViews>
  <sheetFormatPr defaultRowHeight="14.4"/>
  <cols>
    <col min="1" max="1" width="2.77734375" customWidth="1"/>
    <col min="2" max="2" width="17.21875" customWidth="1"/>
    <col min="3" max="14" width="6.33203125" bestFit="1" customWidth="1"/>
    <col min="15" max="18" width="6.5546875" bestFit="1" customWidth="1"/>
    <col min="19" max="22" width="7.5546875" bestFit="1" customWidth="1"/>
  </cols>
  <sheetData>
    <row r="1" spans="2:22" ht="18">
      <c r="B1" s="12" t="s">
        <v>125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4" spans="2:22">
      <c r="C4" s="91" t="s">
        <v>1</v>
      </c>
      <c r="D4" s="91" t="s">
        <v>2</v>
      </c>
      <c r="E4" s="91" t="s">
        <v>19</v>
      </c>
      <c r="F4" s="91" t="s">
        <v>3</v>
      </c>
      <c r="G4" s="91" t="s">
        <v>20</v>
      </c>
      <c r="H4" s="91" t="s">
        <v>4</v>
      </c>
      <c r="I4" s="91" t="s">
        <v>5</v>
      </c>
      <c r="J4" s="91" t="s">
        <v>6</v>
      </c>
      <c r="K4" s="91" t="s">
        <v>7</v>
      </c>
      <c r="L4" s="91" t="s">
        <v>21</v>
      </c>
      <c r="M4" s="91" t="s">
        <v>8</v>
      </c>
      <c r="N4" s="91" t="s">
        <v>22</v>
      </c>
      <c r="O4" s="91" t="str">
        <f>+Instructions!A8</f>
        <v>Year 1</v>
      </c>
      <c r="P4" s="94" t="s">
        <v>170</v>
      </c>
      <c r="Q4" s="94" t="s">
        <v>171</v>
      </c>
      <c r="R4" s="94" t="s">
        <v>172</v>
      </c>
      <c r="S4" s="94" t="s">
        <v>173</v>
      </c>
      <c r="T4" s="94" t="str">
        <f>+Instructions!B8</f>
        <v>Year 2</v>
      </c>
      <c r="U4" s="91" t="str">
        <f>+Instructions!C8</f>
        <v>Year 3</v>
      </c>
      <c r="V4" s="94" t="str">
        <f>+Instructions!D8</f>
        <v>Year 4</v>
      </c>
    </row>
    <row r="5" spans="2:22">
      <c r="B5" s="14" t="s">
        <v>169</v>
      </c>
      <c r="C5" s="90">
        <f>+'Sales in units'!C14/1000</f>
        <v>0</v>
      </c>
      <c r="D5" s="90">
        <f>+'Sales in units'!D14/1000</f>
        <v>0</v>
      </c>
      <c r="E5" s="90">
        <f>+'Sales in units'!E14/1000</f>
        <v>0</v>
      </c>
      <c r="F5" s="90">
        <f>+'Sales in units'!F14/1000</f>
        <v>0</v>
      </c>
      <c r="G5" s="90">
        <f>+'Sales in units'!G14/1000</f>
        <v>0</v>
      </c>
      <c r="H5" s="90">
        <f>+'Sales in units'!H14/1000</f>
        <v>0</v>
      </c>
      <c r="I5" s="90">
        <f>+'Sales in units'!I14/1000</f>
        <v>0</v>
      </c>
      <c r="J5" s="90">
        <f>+'Sales in units'!J14/1000</f>
        <v>0</v>
      </c>
      <c r="K5" s="90">
        <f>+'Sales in units'!K14/1000</f>
        <v>0</v>
      </c>
      <c r="L5" s="90">
        <f>+'Sales in units'!L14/1000</f>
        <v>0</v>
      </c>
      <c r="M5" s="90">
        <f>+'Sales in units'!M14/1000</f>
        <v>0</v>
      </c>
      <c r="N5" s="90">
        <f>+'Sales in units'!N14/1000</f>
        <v>0</v>
      </c>
      <c r="O5" s="70">
        <f>SUM(C5:N5)</f>
        <v>0</v>
      </c>
      <c r="P5" s="70">
        <f>('Sales in units'!C27+'Sales in units'!D27+'Sales in units'!E27)/1000</f>
        <v>0</v>
      </c>
      <c r="Q5" s="70">
        <f>('Sales in units'!F27+'Sales in units'!G27+'Sales in units'!H27)/1000</f>
        <v>0</v>
      </c>
      <c r="R5" s="70">
        <f>('Sales in units'!I27+'Sales in units'!J27+'Sales in units'!K27)/1000</f>
        <v>0</v>
      </c>
      <c r="S5" s="70">
        <f>('Sales in units'!L27+'Sales in units'!M27+'Sales in units'!N27)/1000</f>
        <v>0</v>
      </c>
      <c r="T5" s="70">
        <f>SUM(P5:S5)</f>
        <v>0</v>
      </c>
      <c r="U5" s="70">
        <f>+'Sales_revenues_4 years'!E7/1000</f>
        <v>0</v>
      </c>
      <c r="V5" s="70">
        <f>+'Sales_revenues_4 years'!F7/1000</f>
        <v>0</v>
      </c>
    </row>
    <row r="6" spans="2:22">
      <c r="B6" s="14" t="s">
        <v>83</v>
      </c>
      <c r="C6" s="15">
        <f>+Revenues!C14</f>
        <v>0</v>
      </c>
      <c r="D6" s="15">
        <f>+Revenues!D14</f>
        <v>0</v>
      </c>
      <c r="E6" s="15">
        <f>+Revenues!E14</f>
        <v>0</v>
      </c>
      <c r="F6" s="15">
        <f>+Revenues!F14</f>
        <v>0</v>
      </c>
      <c r="G6" s="15">
        <f>+Revenues!G14</f>
        <v>0</v>
      </c>
      <c r="H6" s="15">
        <f>+Revenues!H14</f>
        <v>0</v>
      </c>
      <c r="I6" s="15">
        <f>+Revenues!I14</f>
        <v>0</v>
      </c>
      <c r="J6" s="15">
        <f>+Revenues!J14</f>
        <v>0</v>
      </c>
      <c r="K6" s="15">
        <f>+Revenues!K14</f>
        <v>0</v>
      </c>
      <c r="L6" s="15">
        <f>+Revenues!L14</f>
        <v>0</v>
      </c>
      <c r="M6" s="15">
        <f>+Revenues!M14</f>
        <v>0</v>
      </c>
      <c r="N6" s="15">
        <f>+Revenues!N14</f>
        <v>0</v>
      </c>
      <c r="O6" s="70">
        <f>SUM(C6:N6)</f>
        <v>0</v>
      </c>
      <c r="P6" s="70">
        <f>Revenues!C27+Revenues!D27+Revenues!E27</f>
        <v>0</v>
      </c>
      <c r="Q6" s="70">
        <f>Revenues!F27+Revenues!G27+Revenues!H27</f>
        <v>0</v>
      </c>
      <c r="R6" s="70">
        <f>Revenues!I27+Revenues!J27+Revenues!K27</f>
        <v>0</v>
      </c>
      <c r="S6" s="70">
        <f>Revenues!L27+Revenues!M27+Revenues!N27</f>
        <v>0</v>
      </c>
      <c r="T6" s="70">
        <f>SUM(P6:S6)</f>
        <v>0</v>
      </c>
      <c r="U6" s="71">
        <f>+'Sales_revenues_4 years'!K7</f>
        <v>0</v>
      </c>
      <c r="V6" s="71">
        <f>+'Sales_revenues_4 years'!L7</f>
        <v>0</v>
      </c>
    </row>
    <row r="10" spans="2:22">
      <c r="B10" s="82" t="s">
        <v>124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101" t="str">
        <f>IF(O5=('Sales_revenues_4 years'!C7/1000),"okay","false")</f>
        <v>okay</v>
      </c>
      <c r="P10" s="82"/>
      <c r="Q10" s="83"/>
      <c r="R10" s="83"/>
      <c r="S10" s="83"/>
      <c r="T10" s="101" t="str">
        <f>IF(T5=('Sales_revenues_4 years'!D7/1000),"okay","false")</f>
        <v>okay</v>
      </c>
      <c r="U10" s="59" t="str">
        <f>IF(U5=('Sales_revenues_4 years'!E7/1000),"okay","false")</f>
        <v>okay</v>
      </c>
      <c r="V10" s="59" t="str">
        <f>IF(V5=('Sales_revenues_4 years'!F7/1000),"okay","false")</f>
        <v>okay</v>
      </c>
    </row>
    <row r="11" spans="2:22">
      <c r="B11" s="82" t="s">
        <v>124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101" t="str">
        <f>IF(O6=('Sales_revenues_4 years'!I7),"okay","false")</f>
        <v>okay</v>
      </c>
      <c r="P11" s="82"/>
      <c r="Q11" s="83"/>
      <c r="R11" s="83"/>
      <c r="S11" s="83"/>
      <c r="T11" s="101" t="str">
        <f>IF(T6=('Sales_revenues_4 years'!J7),"okay","false")</f>
        <v>okay</v>
      </c>
      <c r="U11" s="59" t="str">
        <f>IF(U6=('Sales_revenues_4 years'!K7),"okay","false")</f>
        <v>okay</v>
      </c>
      <c r="V11" s="59" t="str">
        <f>IF(V6=('Sales_revenues_4 years'!L7),"okay","false")</f>
        <v>okay</v>
      </c>
    </row>
  </sheetData>
  <phoneticPr fontId="11" type="noConversion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B254-C410-4D2E-8D3B-1B1AD13C6776}">
  <sheetPr>
    <pageSetUpPr fitToPage="1"/>
  </sheetPr>
  <dimension ref="B1:R27"/>
  <sheetViews>
    <sheetView showGridLines="0" zoomScale="120" zoomScaleNormal="120" workbookViewId="0">
      <selection activeCell="Q1" sqref="Q1"/>
    </sheetView>
  </sheetViews>
  <sheetFormatPr defaultRowHeight="14.4"/>
  <cols>
    <col min="1" max="1" width="2.77734375" customWidth="1"/>
    <col min="2" max="2" width="24.88671875" bestFit="1" customWidth="1"/>
    <col min="3" max="14" width="7.109375" customWidth="1"/>
    <col min="15" max="15" width="9.88671875" bestFit="1" customWidth="1"/>
    <col min="17" max="17" width="17.77734375" customWidth="1"/>
  </cols>
  <sheetData>
    <row r="1" spans="2:17" ht="18">
      <c r="B1" s="12" t="s">
        <v>91</v>
      </c>
    </row>
    <row r="4" spans="2:17">
      <c r="C4" s="139" t="s">
        <v>91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Q4" s="91" t="s">
        <v>124</v>
      </c>
    </row>
    <row r="5" spans="2:17">
      <c r="B5" s="92" t="s">
        <v>0</v>
      </c>
      <c r="C5" s="91" t="s">
        <v>1</v>
      </c>
      <c r="D5" s="91" t="s">
        <v>2</v>
      </c>
      <c r="E5" s="91" t="s">
        <v>19</v>
      </c>
      <c r="F5" s="91" t="s">
        <v>3</v>
      </c>
      <c r="G5" s="91" t="s">
        <v>20</v>
      </c>
      <c r="H5" s="91" t="s">
        <v>4</v>
      </c>
      <c r="I5" s="91" t="s">
        <v>5</v>
      </c>
      <c r="J5" s="91" t="s">
        <v>6</v>
      </c>
      <c r="K5" s="91" t="s">
        <v>7</v>
      </c>
      <c r="L5" s="91" t="s">
        <v>21</v>
      </c>
      <c r="M5" s="91" t="s">
        <v>8</v>
      </c>
      <c r="N5" s="91" t="s">
        <v>22</v>
      </c>
      <c r="O5" s="91" t="str">
        <f>+Instructions!A8</f>
        <v>Year 1</v>
      </c>
      <c r="Q5" s="91" t="s">
        <v>167</v>
      </c>
    </row>
    <row r="6" spans="2:17">
      <c r="B6" s="1" t="s">
        <v>9</v>
      </c>
      <c r="C6" s="4">
        <f>+'Sales in units'!C6*'Price calculation'!$D$9/1000</f>
        <v>0</v>
      </c>
      <c r="D6" s="4">
        <f>+'Sales in units'!D6*'Price calculation'!$D$9/1000</f>
        <v>0</v>
      </c>
      <c r="E6" s="4">
        <f>+'Sales in units'!E6*'Price calculation'!$D$9/1000</f>
        <v>0</v>
      </c>
      <c r="F6" s="4">
        <f>+'Sales in units'!F6*'Price calculation'!$D$9/1000</f>
        <v>0</v>
      </c>
      <c r="G6" s="4">
        <f>+'Sales in units'!G6*'Price calculation'!$D$9/1000</f>
        <v>0</v>
      </c>
      <c r="H6" s="4">
        <f>+'Sales in units'!H6*'Price calculation'!$D$9/1000</f>
        <v>0</v>
      </c>
      <c r="I6" s="4">
        <f>+'Sales in units'!I6*'Price calculation'!$D$9/1000</f>
        <v>0</v>
      </c>
      <c r="J6" s="4">
        <f>+'Sales in units'!J6*'Price calculation'!$D$9/1000</f>
        <v>0</v>
      </c>
      <c r="K6" s="4">
        <f>+'Sales in units'!K6*'Price calculation'!$D$9/1000</f>
        <v>0</v>
      </c>
      <c r="L6" s="4">
        <f>+'Sales in units'!L6*'Price calculation'!$D$9/1000</f>
        <v>0</v>
      </c>
      <c r="M6" s="4">
        <f>+'Sales in units'!M6*'Price calculation'!$D$9/1000</f>
        <v>0</v>
      </c>
      <c r="N6" s="4">
        <f>+'Sales in units'!N6*'Price calculation'!$D$9/1000</f>
        <v>0</v>
      </c>
      <c r="O6" s="7">
        <f>SUM(C6:N6)</f>
        <v>0</v>
      </c>
      <c r="Q6" s="69" t="str">
        <f>IF(O6=0,"",(O6*1000/'Sales in units'!O6))</f>
        <v/>
      </c>
    </row>
    <row r="7" spans="2:17">
      <c r="B7" s="2" t="s">
        <v>10</v>
      </c>
      <c r="C7" s="5">
        <f>+'Sales in units'!C7*'Price calculation'!$D$9/1000</f>
        <v>0</v>
      </c>
      <c r="D7" s="5">
        <f>+'Sales in units'!D7*'Price calculation'!$D$9/1000</f>
        <v>0</v>
      </c>
      <c r="E7" s="5">
        <f>+'Sales in units'!E7*'Price calculation'!$D$9/1000</f>
        <v>0</v>
      </c>
      <c r="F7" s="5">
        <f>+'Sales in units'!F7*'Price calculation'!$D$9/1000</f>
        <v>0</v>
      </c>
      <c r="G7" s="5">
        <f>+'Sales in units'!G7*'Price calculation'!$D$9/1000</f>
        <v>0</v>
      </c>
      <c r="H7" s="5">
        <f>+'Sales in units'!H7*'Price calculation'!$D$9/1000</f>
        <v>0</v>
      </c>
      <c r="I7" s="5">
        <f>+'Sales in units'!I7*'Price calculation'!$D$9/1000</f>
        <v>0</v>
      </c>
      <c r="J7" s="5">
        <f>+'Sales in units'!J7*'Price calculation'!$D$9/1000</f>
        <v>0</v>
      </c>
      <c r="K7" s="5">
        <f>+'Sales in units'!K7*'Price calculation'!$D$9/1000</f>
        <v>0</v>
      </c>
      <c r="L7" s="5">
        <f>+'Sales in units'!L7*'Price calculation'!$D$9/1000</f>
        <v>0</v>
      </c>
      <c r="M7" s="5">
        <f>+'Sales in units'!M7*'Price calculation'!$D$9/1000</f>
        <v>0</v>
      </c>
      <c r="N7" s="5">
        <f>+'Sales in units'!N7*'Price calculation'!$D$9/1000</f>
        <v>0</v>
      </c>
      <c r="O7" s="8">
        <f t="shared" ref="O7:O13" si="0">SUM(C7:N7)</f>
        <v>0</v>
      </c>
      <c r="Q7" s="69" t="str">
        <f>IF(O7=0,"",(O7*1000/'Sales in units'!O7))</f>
        <v/>
      </c>
    </row>
    <row r="8" spans="2:17">
      <c r="B8" s="2" t="s">
        <v>11</v>
      </c>
      <c r="C8" s="5">
        <f>+'Sales in units'!C8*'Price calculation'!$D$9/1000</f>
        <v>0</v>
      </c>
      <c r="D8" s="5">
        <f>+'Sales in units'!D8*'Price calculation'!$D$9/1000</f>
        <v>0</v>
      </c>
      <c r="E8" s="5">
        <f>+'Sales in units'!E8*'Price calculation'!$D$9/1000</f>
        <v>0</v>
      </c>
      <c r="F8" s="5">
        <f>+'Sales in units'!F8*'Price calculation'!$D$9/1000</f>
        <v>0</v>
      </c>
      <c r="G8" s="5">
        <f>+'Sales in units'!G8*'Price calculation'!$D$9/1000</f>
        <v>0</v>
      </c>
      <c r="H8" s="5">
        <f>+'Sales in units'!H8*'Price calculation'!$D$9/1000</f>
        <v>0</v>
      </c>
      <c r="I8" s="5">
        <f>+'Sales in units'!I8*'Price calculation'!$D$9/1000</f>
        <v>0</v>
      </c>
      <c r="J8" s="5">
        <f>+'Sales in units'!J8*'Price calculation'!$D$9/1000</f>
        <v>0</v>
      </c>
      <c r="K8" s="5">
        <f>+'Sales in units'!K8*'Price calculation'!$D$9/1000</f>
        <v>0</v>
      </c>
      <c r="L8" s="5">
        <f>+'Sales in units'!L8*'Price calculation'!$D$9/1000</f>
        <v>0</v>
      </c>
      <c r="M8" s="5">
        <f>+'Sales in units'!M8*'Price calculation'!$D$9/1000</f>
        <v>0</v>
      </c>
      <c r="N8" s="5">
        <f>+'Sales in units'!N8*'Price calculation'!$D$9/1000</f>
        <v>0</v>
      </c>
      <c r="O8" s="8">
        <f t="shared" si="0"/>
        <v>0</v>
      </c>
      <c r="Q8" s="69" t="str">
        <f>IF(O8=0,"",(O8*1000/'Sales in units'!O8))</f>
        <v/>
      </c>
    </row>
    <row r="9" spans="2:17">
      <c r="B9" s="3" t="s">
        <v>12</v>
      </c>
      <c r="C9" s="6">
        <f>SUM(C6:C8)</f>
        <v>0</v>
      </c>
      <c r="D9" s="6">
        <f t="shared" ref="D9:N9" si="1">SUM(D6:D8)</f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9">
        <f t="shared" si="0"/>
        <v>0</v>
      </c>
      <c r="Q9" s="69" t="str">
        <f>IF(O9=0,"",(O9*1000/'Sales in units'!O9))</f>
        <v/>
      </c>
    </row>
    <row r="10" spans="2:17">
      <c r="B10" s="1" t="s">
        <v>13</v>
      </c>
      <c r="C10" s="4">
        <f>+'Sales in units'!C10*'Price calculation'!$D$9/1000</f>
        <v>0</v>
      </c>
      <c r="D10" s="4">
        <f>+'Sales in units'!D10*'Price calculation'!$D$9/1000</f>
        <v>0</v>
      </c>
      <c r="E10" s="4">
        <f>+'Sales in units'!E10*'Price calculation'!$D$9/1000</f>
        <v>0</v>
      </c>
      <c r="F10" s="4">
        <f>+'Sales in units'!F10*'Price calculation'!$D$9/1000</f>
        <v>0</v>
      </c>
      <c r="G10" s="4">
        <f>+'Sales in units'!G10*'Price calculation'!$D$9/1000</f>
        <v>0</v>
      </c>
      <c r="H10" s="4">
        <f>+'Sales in units'!H10*'Price calculation'!$D$9/1000</f>
        <v>0</v>
      </c>
      <c r="I10" s="4">
        <f>+'Sales in units'!I10*'Price calculation'!$D$9/1000</f>
        <v>0</v>
      </c>
      <c r="J10" s="4">
        <f>+'Sales in units'!J10*'Price calculation'!$D$9/1000</f>
        <v>0</v>
      </c>
      <c r="K10" s="4">
        <f>+'Sales in units'!K10*'Price calculation'!$D$9/1000</f>
        <v>0</v>
      </c>
      <c r="L10" s="4">
        <f>+'Sales in units'!L10*'Price calculation'!$D$9/1000</f>
        <v>0</v>
      </c>
      <c r="M10" s="4">
        <f>+'Sales in units'!M10*'Price calculation'!$D$9/1000</f>
        <v>0</v>
      </c>
      <c r="N10" s="4">
        <f>+'Sales in units'!N10*'Price calculation'!$D$9/1000</f>
        <v>0</v>
      </c>
      <c r="O10" s="7">
        <f t="shared" si="0"/>
        <v>0</v>
      </c>
      <c r="Q10" s="69" t="str">
        <f>IF(O10=0,"",(O10*1000/'Sales in units'!O10))</f>
        <v/>
      </c>
    </row>
    <row r="11" spans="2:17">
      <c r="B11" s="2" t="s">
        <v>14</v>
      </c>
      <c r="C11" s="5">
        <f>+'Sales in units'!C11*'Price calculation'!$D$9/1000</f>
        <v>0</v>
      </c>
      <c r="D11" s="5">
        <f>+'Sales in units'!D11*'Price calculation'!$D$9/1000</f>
        <v>0</v>
      </c>
      <c r="E11" s="5">
        <f>+'Sales in units'!E11*'Price calculation'!$D$9/1000</f>
        <v>0</v>
      </c>
      <c r="F11" s="5">
        <f>+'Sales in units'!F11*'Price calculation'!$D$9/1000</f>
        <v>0</v>
      </c>
      <c r="G11" s="5">
        <f>+'Sales in units'!G11*'Price calculation'!$D$9/1000</f>
        <v>0</v>
      </c>
      <c r="H11" s="5">
        <f>+'Sales in units'!H11*'Price calculation'!$D$9/1000</f>
        <v>0</v>
      </c>
      <c r="I11" s="5">
        <f>+'Sales in units'!I11*'Price calculation'!$D$9/1000</f>
        <v>0</v>
      </c>
      <c r="J11" s="5">
        <f>+'Sales in units'!J11*'Price calculation'!$D$9/1000</f>
        <v>0</v>
      </c>
      <c r="K11" s="5">
        <f>+'Sales in units'!K11*'Price calculation'!$D$9/1000</f>
        <v>0</v>
      </c>
      <c r="L11" s="5">
        <f>+'Sales in units'!L11*'Price calculation'!$D$9/1000</f>
        <v>0</v>
      </c>
      <c r="M11" s="5">
        <f>+'Sales in units'!M11*'Price calculation'!$D$9/1000</f>
        <v>0</v>
      </c>
      <c r="N11" s="5">
        <f>+'Sales in units'!N11*'Price calculation'!$D$9/1000</f>
        <v>0</v>
      </c>
      <c r="O11" s="8">
        <f t="shared" si="0"/>
        <v>0</v>
      </c>
      <c r="Q11" s="69" t="str">
        <f>IF(O11=0,"",(O11*1000/'Sales in units'!O11))</f>
        <v/>
      </c>
    </row>
    <row r="12" spans="2:17">
      <c r="B12" s="2" t="s">
        <v>15</v>
      </c>
      <c r="C12" s="5">
        <f>+'Sales in units'!C12*'Price calculation'!$D$9/1000</f>
        <v>0</v>
      </c>
      <c r="D12" s="5">
        <f>+'Sales in units'!D12*'Price calculation'!$D$9/1000</f>
        <v>0</v>
      </c>
      <c r="E12" s="5">
        <f>+'Sales in units'!E12*'Price calculation'!$D$9/1000</f>
        <v>0</v>
      </c>
      <c r="F12" s="5">
        <f>+'Sales in units'!F12*'Price calculation'!$D$9/1000</f>
        <v>0</v>
      </c>
      <c r="G12" s="5">
        <f>+'Sales in units'!G12*'Price calculation'!$D$9/1000</f>
        <v>0</v>
      </c>
      <c r="H12" s="5">
        <f>+'Sales in units'!H12*'Price calculation'!$D$9/1000</f>
        <v>0</v>
      </c>
      <c r="I12" s="5">
        <f>+'Sales in units'!I12*'Price calculation'!$D$9/1000</f>
        <v>0</v>
      </c>
      <c r="J12" s="5">
        <f>+'Sales in units'!J12*'Price calculation'!$D$9/1000</f>
        <v>0</v>
      </c>
      <c r="K12" s="5">
        <f>+'Sales in units'!K12*'Price calculation'!$D$9/1000</f>
        <v>0</v>
      </c>
      <c r="L12" s="5">
        <f>+'Sales in units'!L12*'Price calculation'!$D$9/1000</f>
        <v>0</v>
      </c>
      <c r="M12" s="5">
        <f>+'Sales in units'!M12*'Price calculation'!$D$9/1000</f>
        <v>0</v>
      </c>
      <c r="N12" s="5">
        <f>+'Sales in units'!N12*'Price calculation'!$D$9/1000</f>
        <v>0</v>
      </c>
      <c r="O12" s="8">
        <f t="shared" si="0"/>
        <v>0</v>
      </c>
      <c r="Q12" s="69" t="str">
        <f>IF(O12=0,"",(O12*1000/'Sales in units'!O12))</f>
        <v/>
      </c>
    </row>
    <row r="13" spans="2:17">
      <c r="B13" s="3" t="s">
        <v>16</v>
      </c>
      <c r="C13" s="6">
        <f>SUM(C10:C12)</f>
        <v>0</v>
      </c>
      <c r="D13" s="6">
        <f t="shared" ref="D13:N13" si="2">SUM(D10:D12)</f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9">
        <f t="shared" si="0"/>
        <v>0</v>
      </c>
      <c r="Q13" s="69" t="str">
        <f>IF(O13=0,"",(O13*1000/'Sales in units'!O13))</f>
        <v/>
      </c>
    </row>
    <row r="14" spans="2:17">
      <c r="B14" s="11" t="s">
        <v>17</v>
      </c>
      <c r="C14" s="9">
        <f>+C9+C13</f>
        <v>0</v>
      </c>
      <c r="D14" s="9">
        <f t="shared" ref="D14:O14" si="3">+D9+D13</f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Q14" s="95" t="str">
        <f>IF(O14=0,"",(O14*1000/'Sales in units'!O14))</f>
        <v/>
      </c>
    </row>
    <row r="17" spans="2:18">
      <c r="C17" s="139" t="s">
        <v>91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Q17" s="91" t="s">
        <v>124</v>
      </c>
    </row>
    <row r="18" spans="2:18">
      <c r="B18" s="92" t="s">
        <v>0</v>
      </c>
      <c r="C18" s="91" t="s">
        <v>1</v>
      </c>
      <c r="D18" s="91" t="s">
        <v>2</v>
      </c>
      <c r="E18" s="91" t="s">
        <v>19</v>
      </c>
      <c r="F18" s="91" t="s">
        <v>3</v>
      </c>
      <c r="G18" s="91" t="s">
        <v>20</v>
      </c>
      <c r="H18" s="91" t="s">
        <v>4</v>
      </c>
      <c r="I18" s="91" t="s">
        <v>5</v>
      </c>
      <c r="J18" s="91" t="s">
        <v>6</v>
      </c>
      <c r="K18" s="91" t="s">
        <v>7</v>
      </c>
      <c r="L18" s="91" t="s">
        <v>21</v>
      </c>
      <c r="M18" s="91" t="s">
        <v>8</v>
      </c>
      <c r="N18" s="91" t="s">
        <v>22</v>
      </c>
      <c r="O18" s="91" t="str">
        <f>+Instructions!B8</f>
        <v>Year 2</v>
      </c>
      <c r="Q18" s="91" t="s">
        <v>167</v>
      </c>
    </row>
    <row r="19" spans="2:18">
      <c r="B19" s="1" t="s">
        <v>9</v>
      </c>
      <c r="C19" s="4">
        <f>+'Sales in units'!C19*'Price calculation'!$E$9/1000</f>
        <v>0</v>
      </c>
      <c r="D19" s="4">
        <f>+'Sales in units'!D19*'Price calculation'!$E$9/1000</f>
        <v>0</v>
      </c>
      <c r="E19" s="4">
        <f>+'Sales in units'!E19*'Price calculation'!$E$9/1000</f>
        <v>0</v>
      </c>
      <c r="F19" s="4">
        <f>+'Sales in units'!F19*'Price calculation'!$E$9/1000</f>
        <v>0</v>
      </c>
      <c r="G19" s="4">
        <f>+'Sales in units'!G19*'Price calculation'!$E$9/1000</f>
        <v>0</v>
      </c>
      <c r="H19" s="4">
        <f>+'Sales in units'!H19*'Price calculation'!$E$9/1000</f>
        <v>0</v>
      </c>
      <c r="I19" s="4">
        <f>+'Sales in units'!I19*'Price calculation'!$E$9/1000</f>
        <v>0</v>
      </c>
      <c r="J19" s="4">
        <f>+'Sales in units'!J19*'Price calculation'!$E$9/1000</f>
        <v>0</v>
      </c>
      <c r="K19" s="4">
        <f>+'Sales in units'!K19*'Price calculation'!$E$9/1000</f>
        <v>0</v>
      </c>
      <c r="L19" s="4">
        <f>+'Sales in units'!L19*'Price calculation'!$E$9/1000</f>
        <v>0</v>
      </c>
      <c r="M19" s="4">
        <f>+'Sales in units'!M19*'Price calculation'!$E$9/1000</f>
        <v>0</v>
      </c>
      <c r="N19" s="4">
        <f>+'Sales in units'!N19*'Price calculation'!$E$9/1000</f>
        <v>0</v>
      </c>
      <c r="O19" s="7">
        <f>SUM(C19:N19)</f>
        <v>0</v>
      </c>
      <c r="Q19" s="69" t="str">
        <f>IF(O19=0,"",(O19*1000/'Sales in units'!O19))</f>
        <v/>
      </c>
    </row>
    <row r="20" spans="2:18">
      <c r="B20" s="2" t="s">
        <v>10</v>
      </c>
      <c r="C20" s="5">
        <f>+'Sales in units'!C20*'Price calculation'!$E$9/1000</f>
        <v>0</v>
      </c>
      <c r="D20" s="5">
        <f>+'Sales in units'!D20*'Price calculation'!$E$9/1000</f>
        <v>0</v>
      </c>
      <c r="E20" s="5">
        <f>+'Sales in units'!E20*'Price calculation'!$E$9/1000</f>
        <v>0</v>
      </c>
      <c r="F20" s="5">
        <f>+'Sales in units'!F20*'Price calculation'!$E$9/1000</f>
        <v>0</v>
      </c>
      <c r="G20" s="5">
        <f>+'Sales in units'!G20*'Price calculation'!$E$9/1000</f>
        <v>0</v>
      </c>
      <c r="H20" s="5">
        <f>+'Sales in units'!H20*'Price calculation'!$E$9/1000</f>
        <v>0</v>
      </c>
      <c r="I20" s="5">
        <f>+'Sales in units'!I20*'Price calculation'!$E$9/1000</f>
        <v>0</v>
      </c>
      <c r="J20" s="5">
        <f>+'Sales in units'!J20*'Price calculation'!$E$9/1000</f>
        <v>0</v>
      </c>
      <c r="K20" s="5">
        <f>+'Sales in units'!K20*'Price calculation'!$E$9/1000</f>
        <v>0</v>
      </c>
      <c r="L20" s="5">
        <f>+'Sales in units'!L20*'Price calculation'!$E$9/1000</f>
        <v>0</v>
      </c>
      <c r="M20" s="5">
        <f>+'Sales in units'!M20*'Price calculation'!$E$9/1000</f>
        <v>0</v>
      </c>
      <c r="N20" s="5">
        <f>+'Sales in units'!N20*'Price calculation'!$E$9/1000</f>
        <v>0</v>
      </c>
      <c r="O20" s="8">
        <f t="shared" ref="O20:O21" si="4">SUM(C20:N20)</f>
        <v>0</v>
      </c>
      <c r="Q20" s="69" t="str">
        <f>IF(O20=0,"",(O20*1000/'Sales in units'!O20))</f>
        <v/>
      </c>
    </row>
    <row r="21" spans="2:18">
      <c r="B21" s="2" t="s">
        <v>11</v>
      </c>
      <c r="C21" s="5">
        <f>+'Sales in units'!C21*'Price calculation'!$E$9/1000</f>
        <v>0</v>
      </c>
      <c r="D21" s="5">
        <f>+'Sales in units'!D21*'Price calculation'!$E$9/1000</f>
        <v>0</v>
      </c>
      <c r="E21" s="5">
        <f>+'Sales in units'!E21*'Price calculation'!$E$9/1000</f>
        <v>0</v>
      </c>
      <c r="F21" s="5">
        <f>+'Sales in units'!F21*'Price calculation'!$E$9/1000</f>
        <v>0</v>
      </c>
      <c r="G21" s="5">
        <f>+'Sales in units'!G21*'Price calculation'!$E$9/1000</f>
        <v>0</v>
      </c>
      <c r="H21" s="5">
        <f>+'Sales in units'!H21*'Price calculation'!$E$9/1000</f>
        <v>0</v>
      </c>
      <c r="I21" s="5">
        <f>+'Sales in units'!I21*'Price calculation'!$E$9/1000</f>
        <v>0</v>
      </c>
      <c r="J21" s="5">
        <f>+'Sales in units'!J21*'Price calculation'!$E$9/1000</f>
        <v>0</v>
      </c>
      <c r="K21" s="5">
        <f>+'Sales in units'!K21*'Price calculation'!$E$9/1000</f>
        <v>0</v>
      </c>
      <c r="L21" s="5">
        <f>+'Sales in units'!L21*'Price calculation'!$E$9/1000</f>
        <v>0</v>
      </c>
      <c r="M21" s="5">
        <f>+'Sales in units'!M21*'Price calculation'!$E$9/1000</f>
        <v>0</v>
      </c>
      <c r="N21" s="5">
        <f>+'Sales in units'!N21*'Price calculation'!$E$9/1000</f>
        <v>0</v>
      </c>
      <c r="O21" s="8">
        <f t="shared" si="4"/>
        <v>0</v>
      </c>
      <c r="Q21" s="69" t="str">
        <f>IF(O21=0,"",(O21*1000/'Sales in units'!O21))</f>
        <v/>
      </c>
    </row>
    <row r="22" spans="2:18">
      <c r="B22" s="3" t="s">
        <v>12</v>
      </c>
      <c r="C22" s="6">
        <f>SUM(C19:C21)</f>
        <v>0</v>
      </c>
      <c r="D22" s="6">
        <f t="shared" ref="D22:O22" si="5">SUM(D19:D21)</f>
        <v>0</v>
      </c>
      <c r="E22" s="6">
        <f t="shared" si="5"/>
        <v>0</v>
      </c>
      <c r="F22" s="6">
        <f t="shared" si="5"/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0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9">
        <f t="shared" si="5"/>
        <v>0</v>
      </c>
      <c r="Q22" s="69" t="str">
        <f>IF(O22=0,"",(O22*1000/'Sales in units'!O22))</f>
        <v/>
      </c>
    </row>
    <row r="23" spans="2:18">
      <c r="B23" s="1" t="s">
        <v>13</v>
      </c>
      <c r="C23" s="4">
        <f>+'Sales in units'!C23*'Price calculation'!$E$9/1000</f>
        <v>0</v>
      </c>
      <c r="D23" s="4">
        <f>+'Sales in units'!D23*'Price calculation'!$E$9/1000</f>
        <v>0</v>
      </c>
      <c r="E23" s="4">
        <f>+'Sales in units'!E23*'Price calculation'!$E$9/1000</f>
        <v>0</v>
      </c>
      <c r="F23" s="4">
        <f>+'Sales in units'!F23*'Price calculation'!$E$9/1000</f>
        <v>0</v>
      </c>
      <c r="G23" s="4">
        <f>+'Sales in units'!G23*'Price calculation'!$E$9/1000</f>
        <v>0</v>
      </c>
      <c r="H23" s="4">
        <f>+'Sales in units'!H23*'Price calculation'!$E$9/1000</f>
        <v>0</v>
      </c>
      <c r="I23" s="4">
        <f>+'Sales in units'!I23*'Price calculation'!$E$9/1000</f>
        <v>0</v>
      </c>
      <c r="J23" s="4">
        <f>+'Sales in units'!J23*'Price calculation'!$E$9/1000</f>
        <v>0</v>
      </c>
      <c r="K23" s="4">
        <f>+'Sales in units'!K23*'Price calculation'!$E$9/1000</f>
        <v>0</v>
      </c>
      <c r="L23" s="4">
        <f>+'Sales in units'!L23*'Price calculation'!$E$9/1000</f>
        <v>0</v>
      </c>
      <c r="M23" s="4">
        <f>+'Sales in units'!M23*'Price calculation'!$E$9/1000</f>
        <v>0</v>
      </c>
      <c r="N23" s="4">
        <f>+'Sales in units'!N23*'Price calculation'!$E$9/1000</f>
        <v>0</v>
      </c>
      <c r="O23" s="7">
        <f t="shared" ref="O23:O25" si="6">SUM(C23:N23)</f>
        <v>0</v>
      </c>
      <c r="Q23" s="69" t="str">
        <f>IF(O23=0,"",(O23*1000/'Sales in units'!O25))</f>
        <v/>
      </c>
    </row>
    <row r="24" spans="2:18">
      <c r="B24" s="2" t="s">
        <v>14</v>
      </c>
      <c r="C24" s="5">
        <f>+'Sales in units'!C24*'Price calculation'!$E$9/1000</f>
        <v>0</v>
      </c>
      <c r="D24" s="5">
        <f>+'Sales in units'!D24*'Price calculation'!$E$9/1000</f>
        <v>0</v>
      </c>
      <c r="E24" s="5">
        <f>+'Sales in units'!E24*'Price calculation'!$E$9/1000</f>
        <v>0</v>
      </c>
      <c r="F24" s="5">
        <f>+'Sales in units'!F24*'Price calculation'!$E$9/1000</f>
        <v>0</v>
      </c>
      <c r="G24" s="5">
        <f>+'Sales in units'!G24*'Price calculation'!$E$9/1000</f>
        <v>0</v>
      </c>
      <c r="H24" s="5">
        <f>+'Sales in units'!H24*'Price calculation'!$E$9/1000</f>
        <v>0</v>
      </c>
      <c r="I24" s="5">
        <f>+'Sales in units'!I24*'Price calculation'!$E$9/1000</f>
        <v>0</v>
      </c>
      <c r="J24" s="5">
        <f>+'Sales in units'!J24*'Price calculation'!$E$9/1000</f>
        <v>0</v>
      </c>
      <c r="K24" s="5">
        <f>+'Sales in units'!K24*'Price calculation'!$E$9/1000</f>
        <v>0</v>
      </c>
      <c r="L24" s="5">
        <f>+'Sales in units'!L24*'Price calculation'!$E$9/1000</f>
        <v>0</v>
      </c>
      <c r="M24" s="5">
        <f>+'Sales in units'!M24*'Price calculation'!$E$9/1000</f>
        <v>0</v>
      </c>
      <c r="N24" s="5">
        <f>+'Sales in units'!N24*'Price calculation'!$E$9/1000</f>
        <v>0</v>
      </c>
      <c r="O24" s="8">
        <f t="shared" si="6"/>
        <v>0</v>
      </c>
      <c r="Q24" s="69" t="str">
        <f>IF(O24=0,"",(O24*1000/'Sales in units'!O26))</f>
        <v/>
      </c>
    </row>
    <row r="25" spans="2:18">
      <c r="B25" s="2" t="s">
        <v>15</v>
      </c>
      <c r="C25" s="5">
        <f>+'Sales in units'!C25*'Price calculation'!$E$9/1000</f>
        <v>0</v>
      </c>
      <c r="D25" s="5">
        <f>+'Sales in units'!D25*'Price calculation'!$E$9/1000</f>
        <v>0</v>
      </c>
      <c r="E25" s="5">
        <f>+'Sales in units'!E25*'Price calculation'!$E$9/1000</f>
        <v>0</v>
      </c>
      <c r="F25" s="5">
        <f>+'Sales in units'!F25*'Price calculation'!$E$9/1000</f>
        <v>0</v>
      </c>
      <c r="G25" s="5">
        <f>+'Sales in units'!G25*'Price calculation'!$E$9/1000</f>
        <v>0</v>
      </c>
      <c r="H25" s="5">
        <f>+'Sales in units'!H25*'Price calculation'!$E$9/1000</f>
        <v>0</v>
      </c>
      <c r="I25" s="5">
        <f>+'Sales in units'!I25*'Price calculation'!$E$9/1000</f>
        <v>0</v>
      </c>
      <c r="J25" s="5">
        <f>+'Sales in units'!J25*'Price calculation'!$E$9/1000</f>
        <v>0</v>
      </c>
      <c r="K25" s="5">
        <f>+'Sales in units'!K25*'Price calculation'!$E$9/1000</f>
        <v>0</v>
      </c>
      <c r="L25" s="5">
        <f>+'Sales in units'!L25*'Price calculation'!$E$9/1000</f>
        <v>0</v>
      </c>
      <c r="M25" s="5">
        <f>+'Sales in units'!M25*'Price calculation'!$E$9/1000</f>
        <v>0</v>
      </c>
      <c r="N25" s="5">
        <f>+'Sales in units'!N25*'Price calculation'!$E$9/1000</f>
        <v>0</v>
      </c>
      <c r="O25" s="8">
        <f t="shared" si="6"/>
        <v>0</v>
      </c>
      <c r="Q25" s="69" t="str">
        <f>IF(O25=0,"",(O25*1000/'Sales in units'!#REF!))</f>
        <v/>
      </c>
    </row>
    <row r="26" spans="2:18">
      <c r="B26" s="3" t="s">
        <v>16</v>
      </c>
      <c r="C26" s="6">
        <f>SUM(C23:C25)</f>
        <v>0</v>
      </c>
      <c r="D26" s="6">
        <f t="shared" ref="D26:O26" si="7">SUM(D23:D25)</f>
        <v>0</v>
      </c>
      <c r="E26" s="6">
        <f t="shared" si="7"/>
        <v>0</v>
      </c>
      <c r="F26" s="6">
        <f t="shared" si="7"/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9">
        <f t="shared" si="7"/>
        <v>0</v>
      </c>
      <c r="Q26" s="69" t="str">
        <f>IF(O26=0,"",(O26*1000/'Sales in units'!#REF!))</f>
        <v/>
      </c>
    </row>
    <row r="27" spans="2:18">
      <c r="B27" s="11" t="s">
        <v>17</v>
      </c>
      <c r="C27" s="9">
        <f>+C22+C26</f>
        <v>0</v>
      </c>
      <c r="D27" s="9">
        <f t="shared" ref="D27" si="8">+D22+D26</f>
        <v>0</v>
      </c>
      <c r="E27" s="9">
        <f t="shared" ref="E27" si="9">+E22+E26</f>
        <v>0</v>
      </c>
      <c r="F27" s="9">
        <f t="shared" ref="F27" si="10">+F22+F26</f>
        <v>0</v>
      </c>
      <c r="G27" s="9">
        <f t="shared" ref="G27" si="11">+G22+G26</f>
        <v>0</v>
      </c>
      <c r="H27" s="9">
        <f t="shared" ref="H27" si="12">+H22+H26</f>
        <v>0</v>
      </c>
      <c r="I27" s="9">
        <f t="shared" ref="I27" si="13">+I22+I26</f>
        <v>0</v>
      </c>
      <c r="J27" s="9">
        <f t="shared" ref="J27" si="14">+J22+J26</f>
        <v>0</v>
      </c>
      <c r="K27" s="9">
        <f t="shared" ref="K27" si="15">+K22+K26</f>
        <v>0</v>
      </c>
      <c r="L27" s="9">
        <f t="shared" ref="L27" si="16">+L22+L26</f>
        <v>0</v>
      </c>
      <c r="M27" s="9">
        <f t="shared" ref="M27" si="17">+M22+M26</f>
        <v>0</v>
      </c>
      <c r="N27" s="9">
        <f t="shared" ref="N27" si="18">+N22+N26</f>
        <v>0</v>
      </c>
      <c r="O27" s="9">
        <f t="shared" ref="O27" si="19">+O22+O26</f>
        <v>0</v>
      </c>
      <c r="Q27" s="95" t="str">
        <f>IF(O27=0,"",(O27*1000/'Sales in units'!O27))</f>
        <v/>
      </c>
      <c r="R27" s="66" t="e">
        <f>+Q27/Q14-1</f>
        <v>#VALUE!</v>
      </c>
    </row>
  </sheetData>
  <mergeCells count="2">
    <mergeCell ref="C4:O4"/>
    <mergeCell ref="C17:O1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C13:N13 C26:N26" formulaRange="1"/>
    <ignoredError sqref="O22 O2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A34DB-62A5-4D5D-ABBC-610A121B190A}">
  <sheetPr>
    <pageSetUpPr fitToPage="1"/>
  </sheetPr>
  <dimension ref="B1:R27"/>
  <sheetViews>
    <sheetView showGridLines="0" zoomScale="120" zoomScaleNormal="120" workbookViewId="0">
      <selection activeCell="Q1" sqref="Q1"/>
    </sheetView>
  </sheetViews>
  <sheetFormatPr defaultRowHeight="14.4"/>
  <cols>
    <col min="1" max="1" width="2.77734375" customWidth="1"/>
    <col min="2" max="2" width="24.88671875" bestFit="1" customWidth="1"/>
    <col min="3" max="14" width="6.5546875" customWidth="1"/>
    <col min="15" max="15" width="9.88671875" bestFit="1" customWidth="1"/>
    <col min="17" max="17" width="17.77734375" customWidth="1"/>
  </cols>
  <sheetData>
    <row r="1" spans="2:17" ht="18">
      <c r="B1" s="12" t="s">
        <v>84</v>
      </c>
    </row>
    <row r="4" spans="2:17">
      <c r="C4" s="139" t="s">
        <v>84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Q4" s="91" t="s">
        <v>124</v>
      </c>
    </row>
    <row r="5" spans="2:17">
      <c r="B5" s="92" t="s">
        <v>0</v>
      </c>
      <c r="C5" s="91" t="s">
        <v>1</v>
      </c>
      <c r="D5" s="91" t="s">
        <v>2</v>
      </c>
      <c r="E5" s="91" t="s">
        <v>19</v>
      </c>
      <c r="F5" s="91" t="s">
        <v>3</v>
      </c>
      <c r="G5" s="91" t="s">
        <v>20</v>
      </c>
      <c r="H5" s="91" t="s">
        <v>4</v>
      </c>
      <c r="I5" s="91" t="s">
        <v>5</v>
      </c>
      <c r="J5" s="91" t="s">
        <v>6</v>
      </c>
      <c r="K5" s="91" t="s">
        <v>7</v>
      </c>
      <c r="L5" s="91" t="s">
        <v>21</v>
      </c>
      <c r="M5" s="91" t="s">
        <v>8</v>
      </c>
      <c r="N5" s="91" t="s">
        <v>22</v>
      </c>
      <c r="O5" s="91" t="str">
        <f>+Instructions!A8</f>
        <v>Year 1</v>
      </c>
      <c r="Q5" s="91" t="s">
        <v>168</v>
      </c>
    </row>
    <row r="6" spans="2:17">
      <c r="B6" s="1" t="s">
        <v>9</v>
      </c>
      <c r="C6" s="4">
        <f>+'Sales in units'!C6*'Price calculation'!$D$10/1000</f>
        <v>0</v>
      </c>
      <c r="D6" s="4">
        <f>+'Sales in units'!D6*'Price calculation'!$D$10/1000</f>
        <v>0</v>
      </c>
      <c r="E6" s="4">
        <f>+'Sales in units'!E6*'Price calculation'!$D$10/1000</f>
        <v>0</v>
      </c>
      <c r="F6" s="4">
        <f>+'Sales in units'!F6*'Price calculation'!$D$10/1000</f>
        <v>0</v>
      </c>
      <c r="G6" s="4">
        <f>+'Sales in units'!G6*'Price calculation'!$D$10/1000</f>
        <v>0</v>
      </c>
      <c r="H6" s="4">
        <f>+'Sales in units'!H6*'Price calculation'!$D$10/1000</f>
        <v>0</v>
      </c>
      <c r="I6" s="4">
        <f>+'Sales in units'!I6*'Price calculation'!$D$10/1000</f>
        <v>0</v>
      </c>
      <c r="J6" s="4">
        <f>+'Sales in units'!J6*'Price calculation'!$D$10/1000</f>
        <v>0</v>
      </c>
      <c r="K6" s="4">
        <f>+'Sales in units'!K6*'Price calculation'!$D$10/1000</f>
        <v>0</v>
      </c>
      <c r="L6" s="4">
        <f>+'Sales in units'!L6*'Price calculation'!$D$10/1000</f>
        <v>0</v>
      </c>
      <c r="M6" s="4">
        <f>+'Sales in units'!M6*'Price calculation'!$D$10/1000</f>
        <v>0</v>
      </c>
      <c r="N6" s="4">
        <f>+'Sales in units'!N6*'Price calculation'!$D$10/1000</f>
        <v>0</v>
      </c>
      <c r="O6" s="7">
        <f>SUM(C6:N6)</f>
        <v>0</v>
      </c>
      <c r="Q6" s="95" t="str">
        <f>IF(O6=0,"",(O6*1000/'Sales in units'!O6))</f>
        <v/>
      </c>
    </row>
    <row r="7" spans="2:17">
      <c r="B7" s="2" t="s">
        <v>10</v>
      </c>
      <c r="C7" s="5">
        <f>+'Sales in units'!C7*'Price calculation'!$D$10/1000</f>
        <v>0</v>
      </c>
      <c r="D7" s="5">
        <f>+'Sales in units'!D7*'Price calculation'!$D$10/1000</f>
        <v>0</v>
      </c>
      <c r="E7" s="5">
        <f>+'Sales in units'!E7*'Price calculation'!$D$10/1000</f>
        <v>0</v>
      </c>
      <c r="F7" s="5">
        <f>+'Sales in units'!F7*'Price calculation'!$D$10/1000</f>
        <v>0</v>
      </c>
      <c r="G7" s="5">
        <f>+'Sales in units'!G7*'Price calculation'!$D$10/1000</f>
        <v>0</v>
      </c>
      <c r="H7" s="5">
        <f>+'Sales in units'!H7*'Price calculation'!$D$10/1000</f>
        <v>0</v>
      </c>
      <c r="I7" s="5">
        <f>+'Sales in units'!I7*'Price calculation'!$D$10/1000</f>
        <v>0</v>
      </c>
      <c r="J7" s="5">
        <f>+'Sales in units'!J7*'Price calculation'!$D$10/1000</f>
        <v>0</v>
      </c>
      <c r="K7" s="5">
        <f>+'Sales in units'!K7*'Price calculation'!$D$10/1000</f>
        <v>0</v>
      </c>
      <c r="L7" s="5">
        <f>+'Sales in units'!L7*'Price calculation'!$D$10/1000</f>
        <v>0</v>
      </c>
      <c r="M7" s="5">
        <f>+'Sales in units'!M7*'Price calculation'!$D$10/1000</f>
        <v>0</v>
      </c>
      <c r="N7" s="5">
        <f>+'Sales in units'!N7*'Price calculation'!$D$10/1000</f>
        <v>0</v>
      </c>
      <c r="O7" s="8">
        <f t="shared" ref="O7:O13" si="0">SUM(C7:N7)</f>
        <v>0</v>
      </c>
      <c r="Q7" s="95" t="str">
        <f>IF(O7=0,"",(O7*1000/'Sales in units'!O7))</f>
        <v/>
      </c>
    </row>
    <row r="8" spans="2:17">
      <c r="B8" s="2" t="s">
        <v>11</v>
      </c>
      <c r="C8" s="5">
        <f>+'Sales in units'!C8*'Price calculation'!$D$10/1000</f>
        <v>0</v>
      </c>
      <c r="D8" s="5">
        <f>+'Sales in units'!D8*'Price calculation'!$D$10/1000</f>
        <v>0</v>
      </c>
      <c r="E8" s="5">
        <f>+'Sales in units'!E8*'Price calculation'!$D$10/1000</f>
        <v>0</v>
      </c>
      <c r="F8" s="5">
        <f>+'Sales in units'!F8*'Price calculation'!$D$10/1000</f>
        <v>0</v>
      </c>
      <c r="G8" s="5">
        <f>+'Sales in units'!G8*'Price calculation'!$D$10/1000</f>
        <v>0</v>
      </c>
      <c r="H8" s="5">
        <f>+'Sales in units'!H8*'Price calculation'!$D$10/1000</f>
        <v>0</v>
      </c>
      <c r="I8" s="5">
        <f>+'Sales in units'!I8*'Price calculation'!$D$10/1000</f>
        <v>0</v>
      </c>
      <c r="J8" s="5">
        <f>+'Sales in units'!J8*'Price calculation'!$D$10/1000</f>
        <v>0</v>
      </c>
      <c r="K8" s="5">
        <f>+'Sales in units'!K8*'Price calculation'!$D$10/1000</f>
        <v>0</v>
      </c>
      <c r="L8" s="5">
        <f>+'Sales in units'!L8*'Price calculation'!$D$10/1000</f>
        <v>0</v>
      </c>
      <c r="M8" s="5">
        <f>+'Sales in units'!M8*'Price calculation'!$D$10/1000</f>
        <v>0</v>
      </c>
      <c r="N8" s="5">
        <f>+'Sales in units'!N8*'Price calculation'!$D$10/1000</f>
        <v>0</v>
      </c>
      <c r="O8" s="8">
        <f t="shared" si="0"/>
        <v>0</v>
      </c>
      <c r="Q8" s="95" t="str">
        <f>IF(O8=0,"",(O8*1000/'Sales in units'!O8))</f>
        <v/>
      </c>
    </row>
    <row r="9" spans="2:17">
      <c r="B9" s="3" t="s">
        <v>12</v>
      </c>
      <c r="C9" s="6">
        <f>SUM(C6:C8)</f>
        <v>0</v>
      </c>
      <c r="D9" s="6">
        <f t="shared" ref="D9:N9" si="1">SUM(D6:D8)</f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9">
        <f t="shared" si="0"/>
        <v>0</v>
      </c>
      <c r="Q9" s="95" t="str">
        <f>IF(O9=0,"",(O9*1000/'Sales in units'!O9))</f>
        <v/>
      </c>
    </row>
    <row r="10" spans="2:17">
      <c r="B10" s="1" t="s">
        <v>13</v>
      </c>
      <c r="C10" s="4">
        <f>+'Sales in units'!C10*'Price calculation'!$D$10/1000</f>
        <v>0</v>
      </c>
      <c r="D10" s="4">
        <f>+'Sales in units'!D10*'Price calculation'!$D$10/1000</f>
        <v>0</v>
      </c>
      <c r="E10" s="4">
        <f>+'Sales in units'!E10*'Price calculation'!$D$10/1000</f>
        <v>0</v>
      </c>
      <c r="F10" s="4">
        <f>+'Sales in units'!F10*'Price calculation'!$D$10/1000</f>
        <v>0</v>
      </c>
      <c r="G10" s="4">
        <f>+'Sales in units'!G10*'Price calculation'!$D$10/1000</f>
        <v>0</v>
      </c>
      <c r="H10" s="4">
        <f>+'Sales in units'!H10*'Price calculation'!$D$10/1000</f>
        <v>0</v>
      </c>
      <c r="I10" s="4">
        <f>+'Sales in units'!I10*'Price calculation'!$D$10/1000</f>
        <v>0</v>
      </c>
      <c r="J10" s="4">
        <f>+'Sales in units'!J10*'Price calculation'!$D$10/1000</f>
        <v>0</v>
      </c>
      <c r="K10" s="4">
        <f>+'Sales in units'!K10*'Price calculation'!$D$10/1000</f>
        <v>0</v>
      </c>
      <c r="L10" s="4">
        <f>+'Sales in units'!L10*'Price calculation'!$D$10/1000</f>
        <v>0</v>
      </c>
      <c r="M10" s="4">
        <f>+'Sales in units'!M10*'Price calculation'!$D$10/1000</f>
        <v>0</v>
      </c>
      <c r="N10" s="4">
        <f>+'Sales in units'!N10*'Price calculation'!$D$10/1000</f>
        <v>0</v>
      </c>
      <c r="O10" s="7">
        <f t="shared" si="0"/>
        <v>0</v>
      </c>
      <c r="Q10" s="95" t="str">
        <f>IF(O10=0,"",(O10*1000/'Sales in units'!O10))</f>
        <v/>
      </c>
    </row>
    <row r="11" spans="2:17">
      <c r="B11" s="2" t="s">
        <v>14</v>
      </c>
      <c r="C11" s="5">
        <f>+'Sales in units'!C11*'Price calculation'!$D$10/1000</f>
        <v>0</v>
      </c>
      <c r="D11" s="5">
        <f>+'Sales in units'!D11*'Price calculation'!$D$10/1000</f>
        <v>0</v>
      </c>
      <c r="E11" s="5">
        <f>+'Sales in units'!E11*'Price calculation'!$D$10/1000</f>
        <v>0</v>
      </c>
      <c r="F11" s="5">
        <f>+'Sales in units'!F11*'Price calculation'!$D$10/1000</f>
        <v>0</v>
      </c>
      <c r="G11" s="5">
        <f>+'Sales in units'!G11*'Price calculation'!$D$10/1000</f>
        <v>0</v>
      </c>
      <c r="H11" s="5">
        <f>+'Sales in units'!H11*'Price calculation'!$D$10/1000</f>
        <v>0</v>
      </c>
      <c r="I11" s="5">
        <f>+'Sales in units'!I11*'Price calculation'!$D$10/1000</f>
        <v>0</v>
      </c>
      <c r="J11" s="5">
        <f>+'Sales in units'!J11*'Price calculation'!$D$10/1000</f>
        <v>0</v>
      </c>
      <c r="K11" s="5">
        <f>+'Sales in units'!K11*'Price calculation'!$D$10/1000</f>
        <v>0</v>
      </c>
      <c r="L11" s="5">
        <f>+'Sales in units'!L11*'Price calculation'!$D$10/1000</f>
        <v>0</v>
      </c>
      <c r="M11" s="5">
        <f>+'Sales in units'!M11*'Price calculation'!$D$10/1000</f>
        <v>0</v>
      </c>
      <c r="N11" s="5">
        <f>+'Sales in units'!N11*'Price calculation'!$D$10/1000</f>
        <v>0</v>
      </c>
      <c r="O11" s="8">
        <f t="shared" si="0"/>
        <v>0</v>
      </c>
      <c r="Q11" s="95" t="str">
        <f>IF(O11=0,"",(O11*1000/'Sales in units'!O11))</f>
        <v/>
      </c>
    </row>
    <row r="12" spans="2:17">
      <c r="B12" s="2" t="s">
        <v>15</v>
      </c>
      <c r="C12" s="5">
        <f>+'Sales in units'!C12*'Price calculation'!$D$10/1000</f>
        <v>0</v>
      </c>
      <c r="D12" s="5">
        <f>+'Sales in units'!D12*'Price calculation'!$D$10/1000</f>
        <v>0</v>
      </c>
      <c r="E12" s="5">
        <f>+'Sales in units'!E12*'Price calculation'!$D$10/1000</f>
        <v>0</v>
      </c>
      <c r="F12" s="5">
        <f>+'Sales in units'!F12*'Price calculation'!$D$10/1000</f>
        <v>0</v>
      </c>
      <c r="G12" s="5">
        <f>+'Sales in units'!G12*'Price calculation'!$D$10/1000</f>
        <v>0</v>
      </c>
      <c r="H12" s="5">
        <f>+'Sales in units'!H12*'Price calculation'!$D$10/1000</f>
        <v>0</v>
      </c>
      <c r="I12" s="5">
        <f>+'Sales in units'!I12*'Price calculation'!$D$10/1000</f>
        <v>0</v>
      </c>
      <c r="J12" s="5">
        <f>+'Sales in units'!J12*'Price calculation'!$D$10/1000</f>
        <v>0</v>
      </c>
      <c r="K12" s="5">
        <f>+'Sales in units'!K12*'Price calculation'!$D$10/1000</f>
        <v>0</v>
      </c>
      <c r="L12" s="5">
        <f>+'Sales in units'!L12*'Price calculation'!$D$10/1000</f>
        <v>0</v>
      </c>
      <c r="M12" s="5">
        <f>+'Sales in units'!M12*'Price calculation'!$D$10/1000</f>
        <v>0</v>
      </c>
      <c r="N12" s="5">
        <f>+'Sales in units'!N12*'Price calculation'!$D$10/1000</f>
        <v>0</v>
      </c>
      <c r="O12" s="8">
        <f t="shared" si="0"/>
        <v>0</v>
      </c>
      <c r="Q12" s="95" t="str">
        <f>IF(O12=0,"",(O12*1000/'Sales in units'!O12))</f>
        <v/>
      </c>
    </row>
    <row r="13" spans="2:17">
      <c r="B13" s="3" t="s">
        <v>16</v>
      </c>
      <c r="C13" s="6">
        <f>SUM(C10:C12)</f>
        <v>0</v>
      </c>
      <c r="D13" s="6">
        <f t="shared" ref="D13:N13" si="2">SUM(D10:D12)</f>
        <v>0</v>
      </c>
      <c r="E13" s="6">
        <f t="shared" si="2"/>
        <v>0</v>
      </c>
      <c r="F13" s="6">
        <f t="shared" si="2"/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9">
        <f t="shared" si="0"/>
        <v>0</v>
      </c>
      <c r="Q13" s="95" t="str">
        <f>IF(O13=0,"",(O13*1000/'Sales in units'!O13))</f>
        <v/>
      </c>
    </row>
    <row r="14" spans="2:17">
      <c r="B14" s="11" t="s">
        <v>17</v>
      </c>
      <c r="C14" s="9">
        <f>+C9+C13</f>
        <v>0</v>
      </c>
      <c r="D14" s="9">
        <f t="shared" ref="D14:O14" si="3">+D9+D13</f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Q14" s="95" t="str">
        <f>IF(O14=0,"",(O14*1000/'Sales in units'!O14))</f>
        <v/>
      </c>
    </row>
    <row r="17" spans="2:18">
      <c r="C17" s="139" t="s">
        <v>84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Q17" s="91" t="s">
        <v>124</v>
      </c>
    </row>
    <row r="18" spans="2:18">
      <c r="B18" s="92" t="s">
        <v>0</v>
      </c>
      <c r="C18" s="91" t="s">
        <v>1</v>
      </c>
      <c r="D18" s="91" t="s">
        <v>2</v>
      </c>
      <c r="E18" s="91" t="s">
        <v>19</v>
      </c>
      <c r="F18" s="91" t="s">
        <v>3</v>
      </c>
      <c r="G18" s="91" t="s">
        <v>20</v>
      </c>
      <c r="H18" s="91" t="s">
        <v>4</v>
      </c>
      <c r="I18" s="91" t="s">
        <v>5</v>
      </c>
      <c r="J18" s="91" t="s">
        <v>6</v>
      </c>
      <c r="K18" s="91" t="s">
        <v>7</v>
      </c>
      <c r="L18" s="91" t="s">
        <v>21</v>
      </c>
      <c r="M18" s="91" t="s">
        <v>8</v>
      </c>
      <c r="N18" s="91" t="s">
        <v>22</v>
      </c>
      <c r="O18" s="91" t="str">
        <f>+Instructions!B8</f>
        <v>Year 2</v>
      </c>
      <c r="Q18" s="91" t="s">
        <v>168</v>
      </c>
    </row>
    <row r="19" spans="2:18">
      <c r="B19" s="1" t="s">
        <v>9</v>
      </c>
      <c r="C19" s="4">
        <f>+'Sales in units'!C19*'Price calculation'!$E$10/1000</f>
        <v>0</v>
      </c>
      <c r="D19" s="4">
        <f>+'Sales in units'!D19*'Price calculation'!$E$10/1000</f>
        <v>0</v>
      </c>
      <c r="E19" s="4">
        <f>+'Sales in units'!E19*'Price calculation'!$E$10/1000</f>
        <v>0</v>
      </c>
      <c r="F19" s="4">
        <f>+'Sales in units'!F19*'Price calculation'!$E$10/1000</f>
        <v>0</v>
      </c>
      <c r="G19" s="4">
        <f>+'Sales in units'!G19*'Price calculation'!$E$10/1000</f>
        <v>0</v>
      </c>
      <c r="H19" s="4">
        <f>+'Sales in units'!H19*'Price calculation'!$E$10/1000</f>
        <v>0</v>
      </c>
      <c r="I19" s="4">
        <f>+'Sales in units'!I19*'Price calculation'!$E$10/1000</f>
        <v>0</v>
      </c>
      <c r="J19" s="4">
        <f>+'Sales in units'!J19*'Price calculation'!$E$10/1000</f>
        <v>0</v>
      </c>
      <c r="K19" s="4">
        <f>+'Sales in units'!K19*'Price calculation'!$E$10/1000</f>
        <v>0</v>
      </c>
      <c r="L19" s="4">
        <f>+'Sales in units'!L19*'Price calculation'!$E$10/1000</f>
        <v>0</v>
      </c>
      <c r="M19" s="4">
        <f>+'Sales in units'!M19*'Price calculation'!$E$10/1000</f>
        <v>0</v>
      </c>
      <c r="N19" s="4">
        <f>+'Sales in units'!N19*'Price calculation'!$E$10/1000</f>
        <v>0</v>
      </c>
      <c r="O19" s="7">
        <f>SUM(C19:N19)</f>
        <v>0</v>
      </c>
      <c r="Q19" s="95" t="str">
        <f>IF(O19=0,"",(O19*1000/'Sales in units'!O19))</f>
        <v/>
      </c>
    </row>
    <row r="20" spans="2:18">
      <c r="B20" s="2" t="s">
        <v>10</v>
      </c>
      <c r="C20" s="5">
        <f>+'Sales in units'!C20*'Price calculation'!$E$10/1000</f>
        <v>0</v>
      </c>
      <c r="D20" s="5">
        <f>+'Sales in units'!D20*'Price calculation'!$E$10/1000</f>
        <v>0</v>
      </c>
      <c r="E20" s="5">
        <f>+'Sales in units'!E20*'Price calculation'!$E$10/1000</f>
        <v>0</v>
      </c>
      <c r="F20" s="5">
        <f>+'Sales in units'!F20*'Price calculation'!$E$10/1000</f>
        <v>0</v>
      </c>
      <c r="G20" s="5">
        <f>+'Sales in units'!G20*'Price calculation'!$E$10/1000</f>
        <v>0</v>
      </c>
      <c r="H20" s="5">
        <f>+'Sales in units'!H20*'Price calculation'!$E$10/1000</f>
        <v>0</v>
      </c>
      <c r="I20" s="5">
        <f>+'Sales in units'!I20*'Price calculation'!$E$10/1000</f>
        <v>0</v>
      </c>
      <c r="J20" s="5">
        <f>+'Sales in units'!J20*'Price calculation'!$E$10/1000</f>
        <v>0</v>
      </c>
      <c r="K20" s="5">
        <f>+'Sales in units'!K20*'Price calculation'!$E$10/1000</f>
        <v>0</v>
      </c>
      <c r="L20" s="5">
        <f>+'Sales in units'!L20*'Price calculation'!$E$10/1000</f>
        <v>0</v>
      </c>
      <c r="M20" s="5">
        <f>+'Sales in units'!M20*'Price calculation'!$E$10/1000</f>
        <v>0</v>
      </c>
      <c r="N20" s="5">
        <f>+'Sales in units'!N20*'Price calculation'!$E$10/1000</f>
        <v>0</v>
      </c>
      <c r="O20" s="8">
        <f t="shared" ref="O20:O21" si="4">SUM(C20:N20)</f>
        <v>0</v>
      </c>
      <c r="Q20" s="95" t="str">
        <f>IF(O20=0,"",(O20*1000/'Sales in units'!O20))</f>
        <v/>
      </c>
    </row>
    <row r="21" spans="2:18">
      <c r="B21" s="2" t="s">
        <v>11</v>
      </c>
      <c r="C21" s="5">
        <f>+'Sales in units'!C21*'Price calculation'!$E$10/1000</f>
        <v>0</v>
      </c>
      <c r="D21" s="5">
        <f>+'Sales in units'!D21*'Price calculation'!$E$10/1000</f>
        <v>0</v>
      </c>
      <c r="E21" s="5">
        <f>+'Sales in units'!E21*'Price calculation'!$E$10/1000</f>
        <v>0</v>
      </c>
      <c r="F21" s="5">
        <f>+'Sales in units'!F21*'Price calculation'!$E$10/1000</f>
        <v>0</v>
      </c>
      <c r="G21" s="5">
        <f>+'Sales in units'!G21*'Price calculation'!$E$10/1000</f>
        <v>0</v>
      </c>
      <c r="H21" s="5">
        <f>+'Sales in units'!H21*'Price calculation'!$E$10/1000</f>
        <v>0</v>
      </c>
      <c r="I21" s="5">
        <f>+'Sales in units'!I21*'Price calculation'!$E$10/1000</f>
        <v>0</v>
      </c>
      <c r="J21" s="5">
        <f>+'Sales in units'!J21*'Price calculation'!$E$10/1000</f>
        <v>0</v>
      </c>
      <c r="K21" s="5">
        <f>+'Sales in units'!K21*'Price calculation'!$E$10/1000</f>
        <v>0</v>
      </c>
      <c r="L21" s="5">
        <f>+'Sales in units'!L21*'Price calculation'!$E$10/1000</f>
        <v>0</v>
      </c>
      <c r="M21" s="5">
        <f>+'Sales in units'!M21*'Price calculation'!$E$10/1000</f>
        <v>0</v>
      </c>
      <c r="N21" s="5">
        <f>+'Sales in units'!N21*'Price calculation'!$E$10/1000</f>
        <v>0</v>
      </c>
      <c r="O21" s="8">
        <f t="shared" si="4"/>
        <v>0</v>
      </c>
      <c r="Q21" s="95" t="str">
        <f>IF(O21=0,"",(O21*1000/'Sales in units'!O21))</f>
        <v/>
      </c>
    </row>
    <row r="22" spans="2:18">
      <c r="B22" s="3" t="s">
        <v>12</v>
      </c>
      <c r="C22" s="6">
        <f>SUM(C19:C21)</f>
        <v>0</v>
      </c>
      <c r="D22" s="6">
        <f t="shared" ref="D22:O22" si="5">SUM(D19:D21)</f>
        <v>0</v>
      </c>
      <c r="E22" s="6">
        <f t="shared" si="5"/>
        <v>0</v>
      </c>
      <c r="F22" s="6">
        <f t="shared" si="5"/>
        <v>0</v>
      </c>
      <c r="G22" s="6">
        <f t="shared" si="5"/>
        <v>0</v>
      </c>
      <c r="H22" s="6">
        <f t="shared" si="5"/>
        <v>0</v>
      </c>
      <c r="I22" s="6">
        <f t="shared" si="5"/>
        <v>0</v>
      </c>
      <c r="J22" s="6">
        <f t="shared" si="5"/>
        <v>0</v>
      </c>
      <c r="K22" s="6">
        <f t="shared" si="5"/>
        <v>0</v>
      </c>
      <c r="L22" s="6">
        <f t="shared" si="5"/>
        <v>0</v>
      </c>
      <c r="M22" s="6">
        <f t="shared" si="5"/>
        <v>0</v>
      </c>
      <c r="N22" s="6">
        <f t="shared" si="5"/>
        <v>0</v>
      </c>
      <c r="O22" s="9">
        <f t="shared" si="5"/>
        <v>0</v>
      </c>
      <c r="Q22" s="95" t="str">
        <f>IF(O22=0,"",(O22*1000/'Sales in units'!O22))</f>
        <v/>
      </c>
    </row>
    <row r="23" spans="2:18">
      <c r="B23" s="1" t="s">
        <v>13</v>
      </c>
      <c r="C23" s="4">
        <f>+'Sales in units'!C23*'Price calculation'!$E$10/1000</f>
        <v>0</v>
      </c>
      <c r="D23" s="4">
        <f>+'Sales in units'!D23*'Price calculation'!$E$10/1000</f>
        <v>0</v>
      </c>
      <c r="E23" s="4">
        <f>+'Sales in units'!E23*'Price calculation'!$E$10/1000</f>
        <v>0</v>
      </c>
      <c r="F23" s="4">
        <f>+'Sales in units'!F23*'Price calculation'!$E$10/1000</f>
        <v>0</v>
      </c>
      <c r="G23" s="4">
        <f>+'Sales in units'!G23*'Price calculation'!$E$10/1000</f>
        <v>0</v>
      </c>
      <c r="H23" s="4">
        <f>+'Sales in units'!H23*'Price calculation'!$E$10/1000</f>
        <v>0</v>
      </c>
      <c r="I23" s="4">
        <f>+'Sales in units'!I23*'Price calculation'!$E$10/1000</f>
        <v>0</v>
      </c>
      <c r="J23" s="4">
        <f>+'Sales in units'!J23*'Price calculation'!$E$10/1000</f>
        <v>0</v>
      </c>
      <c r="K23" s="4">
        <f>+'Sales in units'!K23*'Price calculation'!$E$10/1000</f>
        <v>0</v>
      </c>
      <c r="L23" s="4">
        <f>+'Sales in units'!L23*'Price calculation'!$E$10/1000</f>
        <v>0</v>
      </c>
      <c r="M23" s="4">
        <f>+'Sales in units'!M23*'Price calculation'!$E$10/1000</f>
        <v>0</v>
      </c>
      <c r="N23" s="4">
        <f>+'Sales in units'!N23*'Price calculation'!$E$10/1000</f>
        <v>0</v>
      </c>
      <c r="O23" s="7">
        <f t="shared" ref="O23:O25" si="6">SUM(C23:N23)</f>
        <v>0</v>
      </c>
      <c r="Q23" s="95" t="str">
        <f>IF(O23=0,"",(O23*1000/'Sales in units'!O25))</f>
        <v/>
      </c>
    </row>
    <row r="24" spans="2:18">
      <c r="B24" s="2" t="s">
        <v>14</v>
      </c>
      <c r="C24" s="5">
        <f>+'Sales in units'!C24*'Price calculation'!$E$10/1000</f>
        <v>0</v>
      </c>
      <c r="D24" s="5">
        <f>+'Sales in units'!D24*'Price calculation'!$E$10/1000</f>
        <v>0</v>
      </c>
      <c r="E24" s="5">
        <f>+'Sales in units'!E24*'Price calculation'!$E$10/1000</f>
        <v>0</v>
      </c>
      <c r="F24" s="5">
        <f>+'Sales in units'!F24*'Price calculation'!$E$10/1000</f>
        <v>0</v>
      </c>
      <c r="G24" s="5">
        <f>+'Sales in units'!G24*'Price calculation'!$E$10/1000</f>
        <v>0</v>
      </c>
      <c r="H24" s="5">
        <f>+'Sales in units'!H24*'Price calculation'!$E$10/1000</f>
        <v>0</v>
      </c>
      <c r="I24" s="5">
        <f>+'Sales in units'!I24*'Price calculation'!$E$10/1000</f>
        <v>0</v>
      </c>
      <c r="J24" s="5">
        <f>+'Sales in units'!J24*'Price calculation'!$E$10/1000</f>
        <v>0</v>
      </c>
      <c r="K24" s="5">
        <f>+'Sales in units'!K24*'Price calculation'!$E$10/1000</f>
        <v>0</v>
      </c>
      <c r="L24" s="5">
        <f>+'Sales in units'!L24*'Price calculation'!$E$10/1000</f>
        <v>0</v>
      </c>
      <c r="M24" s="5">
        <f>+'Sales in units'!M24*'Price calculation'!$E$10/1000</f>
        <v>0</v>
      </c>
      <c r="N24" s="5">
        <f>+'Sales in units'!N24*'Price calculation'!$E$10/1000</f>
        <v>0</v>
      </c>
      <c r="O24" s="8">
        <f t="shared" si="6"/>
        <v>0</v>
      </c>
      <c r="Q24" s="95" t="str">
        <f>IF(O24=0,"",(O24*1000/'Sales in units'!O26))</f>
        <v/>
      </c>
    </row>
    <row r="25" spans="2:18">
      <c r="B25" s="2" t="s">
        <v>15</v>
      </c>
      <c r="C25" s="5">
        <f>+'Sales in units'!C25*'Price calculation'!$E$10/1000</f>
        <v>0</v>
      </c>
      <c r="D25" s="5">
        <f>+'Sales in units'!D25*'Price calculation'!$E$10/1000</f>
        <v>0</v>
      </c>
      <c r="E25" s="5">
        <f>+'Sales in units'!E25*'Price calculation'!$E$10/1000</f>
        <v>0</v>
      </c>
      <c r="F25" s="5">
        <f>+'Sales in units'!F25*'Price calculation'!$E$10/1000</f>
        <v>0</v>
      </c>
      <c r="G25" s="5">
        <f>+'Sales in units'!G25*'Price calculation'!$E$10/1000</f>
        <v>0</v>
      </c>
      <c r="H25" s="5">
        <f>+'Sales in units'!H25*'Price calculation'!$E$10/1000</f>
        <v>0</v>
      </c>
      <c r="I25" s="5">
        <f>+'Sales in units'!I25*'Price calculation'!$E$10/1000</f>
        <v>0</v>
      </c>
      <c r="J25" s="5">
        <f>+'Sales in units'!J25*'Price calculation'!$E$10/1000</f>
        <v>0</v>
      </c>
      <c r="K25" s="5">
        <f>+'Sales in units'!K25*'Price calculation'!$E$10/1000</f>
        <v>0</v>
      </c>
      <c r="L25" s="5">
        <f>+'Sales in units'!L25*'Price calculation'!$E$10/1000</f>
        <v>0</v>
      </c>
      <c r="M25" s="5">
        <f>+'Sales in units'!M25*'Price calculation'!$E$10/1000</f>
        <v>0</v>
      </c>
      <c r="N25" s="5">
        <f>+'Sales in units'!N25*'Price calculation'!$E$10/1000</f>
        <v>0</v>
      </c>
      <c r="O25" s="8">
        <f t="shared" si="6"/>
        <v>0</v>
      </c>
      <c r="Q25" s="95" t="str">
        <f>IF(O25=0,"",(O25*1000/'Sales in units'!#REF!))</f>
        <v/>
      </c>
    </row>
    <row r="26" spans="2:18">
      <c r="B26" s="3" t="s">
        <v>16</v>
      </c>
      <c r="C26" s="6">
        <f>SUM(C23:C25)</f>
        <v>0</v>
      </c>
      <c r="D26" s="6">
        <f t="shared" ref="D26:O26" si="7">SUM(D23:D25)</f>
        <v>0</v>
      </c>
      <c r="E26" s="6">
        <f t="shared" si="7"/>
        <v>0</v>
      </c>
      <c r="F26" s="6">
        <f t="shared" si="7"/>
        <v>0</v>
      </c>
      <c r="G26" s="6">
        <f t="shared" si="7"/>
        <v>0</v>
      </c>
      <c r="H26" s="6">
        <f t="shared" si="7"/>
        <v>0</v>
      </c>
      <c r="I26" s="6">
        <f t="shared" si="7"/>
        <v>0</v>
      </c>
      <c r="J26" s="6">
        <f t="shared" si="7"/>
        <v>0</v>
      </c>
      <c r="K26" s="6">
        <f t="shared" si="7"/>
        <v>0</v>
      </c>
      <c r="L26" s="6">
        <f t="shared" si="7"/>
        <v>0</v>
      </c>
      <c r="M26" s="6">
        <f t="shared" si="7"/>
        <v>0</v>
      </c>
      <c r="N26" s="6">
        <f t="shared" si="7"/>
        <v>0</v>
      </c>
      <c r="O26" s="9">
        <f t="shared" si="7"/>
        <v>0</v>
      </c>
      <c r="Q26" s="95" t="str">
        <f>IF(O26=0,"",(O26*1000/'Sales in units'!#REF!))</f>
        <v/>
      </c>
    </row>
    <row r="27" spans="2:18">
      <c r="B27" s="11" t="s">
        <v>17</v>
      </c>
      <c r="C27" s="9">
        <f>+C22+C26</f>
        <v>0</v>
      </c>
      <c r="D27" s="9">
        <f t="shared" ref="D27" si="8">+D22+D26</f>
        <v>0</v>
      </c>
      <c r="E27" s="9">
        <f t="shared" ref="E27" si="9">+E22+E26</f>
        <v>0</v>
      </c>
      <c r="F27" s="9">
        <f t="shared" ref="F27" si="10">+F22+F26</f>
        <v>0</v>
      </c>
      <c r="G27" s="9">
        <f t="shared" ref="G27" si="11">+G22+G26</f>
        <v>0</v>
      </c>
      <c r="H27" s="9">
        <f t="shared" ref="H27" si="12">+H22+H26</f>
        <v>0</v>
      </c>
      <c r="I27" s="9">
        <f t="shared" ref="I27" si="13">+I22+I26</f>
        <v>0</v>
      </c>
      <c r="J27" s="9">
        <f t="shared" ref="J27" si="14">+J22+J26</f>
        <v>0</v>
      </c>
      <c r="K27" s="9">
        <f t="shared" ref="K27" si="15">+K22+K26</f>
        <v>0</v>
      </c>
      <c r="L27" s="9">
        <f t="shared" ref="L27" si="16">+L22+L26</f>
        <v>0</v>
      </c>
      <c r="M27" s="9">
        <f t="shared" ref="M27" si="17">+M22+M26</f>
        <v>0</v>
      </c>
      <c r="N27" s="9">
        <f t="shared" ref="N27" si="18">+N22+N26</f>
        <v>0</v>
      </c>
      <c r="O27" s="9">
        <f t="shared" ref="O27" si="19">+O22+O26</f>
        <v>0</v>
      </c>
      <c r="Q27" s="95" t="str">
        <f>IF(O27=0,"",(O27*1000/'Sales in units'!O27))</f>
        <v/>
      </c>
      <c r="R27" s="66" t="e">
        <f>+Q27/Q14-1</f>
        <v>#VALUE!</v>
      </c>
    </row>
  </sheetData>
  <mergeCells count="2">
    <mergeCell ref="C4:O4"/>
    <mergeCell ref="C17:O1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ignoredErrors>
    <ignoredError sqref="C13:N13 C26:N26" formulaRange="1"/>
    <ignoredError sqref="O22 O2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4344-CE20-4931-A073-65BA8651291C}">
  <sheetPr>
    <pageSetUpPr fitToPage="1"/>
  </sheetPr>
  <dimension ref="B1:G21"/>
  <sheetViews>
    <sheetView showGridLines="0" workbookViewId="0">
      <selection activeCell="F1" sqref="F1"/>
    </sheetView>
  </sheetViews>
  <sheetFormatPr defaultRowHeight="14.4"/>
  <cols>
    <col min="1" max="1" width="2.77734375" customWidth="1"/>
    <col min="2" max="2" width="33.33203125" customWidth="1"/>
    <col min="3" max="6" width="12.5546875" customWidth="1"/>
  </cols>
  <sheetData>
    <row r="1" spans="2:7" ht="18">
      <c r="B1" s="12" t="s">
        <v>191</v>
      </c>
    </row>
    <row r="3" spans="2:7">
      <c r="B3" t="s">
        <v>192</v>
      </c>
    </row>
    <row r="5" spans="2:7">
      <c r="B5" s="104" t="s">
        <v>109</v>
      </c>
      <c r="C5" s="91" t="s">
        <v>103</v>
      </c>
      <c r="D5" s="91" t="s">
        <v>104</v>
      </c>
      <c r="E5" s="91" t="s">
        <v>105</v>
      </c>
      <c r="F5" s="91" t="s">
        <v>106</v>
      </c>
      <c r="G5" s="57"/>
    </row>
    <row r="6" spans="2:7">
      <c r="B6" s="59" t="s">
        <v>102</v>
      </c>
      <c r="C6" s="133"/>
      <c r="D6" s="133"/>
      <c r="E6" s="133"/>
      <c r="F6" s="61">
        <f>+E6+D6+(C6*12)</f>
        <v>0</v>
      </c>
      <c r="G6" s="58"/>
    </row>
    <row r="7" spans="2:7">
      <c r="B7" s="59" t="s">
        <v>111</v>
      </c>
      <c r="C7" s="133"/>
      <c r="D7" s="133"/>
      <c r="E7" s="133"/>
      <c r="F7" s="61">
        <f>+E7+D7+(C7*12)</f>
        <v>0</v>
      </c>
      <c r="G7" s="58"/>
    </row>
    <row r="8" spans="2:7">
      <c r="B8" s="59" t="s">
        <v>107</v>
      </c>
      <c r="C8" s="133"/>
      <c r="D8" s="133"/>
      <c r="E8" s="133"/>
      <c r="F8" s="61">
        <f>+E8+D8+(C8*12)</f>
        <v>0</v>
      </c>
      <c r="G8" s="58"/>
    </row>
    <row r="9" spans="2:7">
      <c r="B9" s="60" t="s">
        <v>108</v>
      </c>
      <c r="C9" s="62">
        <f>+C6-C7-C8</f>
        <v>0</v>
      </c>
      <c r="D9" s="62">
        <f t="shared" ref="D9:F9" si="0">+D6-D7-D8</f>
        <v>0</v>
      </c>
      <c r="E9" s="62">
        <f t="shared" si="0"/>
        <v>0</v>
      </c>
      <c r="F9" s="62">
        <f t="shared" si="0"/>
        <v>0</v>
      </c>
      <c r="G9" s="58"/>
    </row>
    <row r="10" spans="2:7">
      <c r="B10" s="58"/>
      <c r="C10" s="58"/>
      <c r="D10" s="58"/>
      <c r="E10" s="58"/>
      <c r="F10" s="58"/>
      <c r="G10" s="58"/>
    </row>
    <row r="11" spans="2:7">
      <c r="B11" s="104" t="s">
        <v>113</v>
      </c>
      <c r="C11" s="91" t="s">
        <v>103</v>
      </c>
      <c r="D11" s="91" t="s">
        <v>104</v>
      </c>
      <c r="E11" s="91" t="s">
        <v>105</v>
      </c>
      <c r="F11" s="91" t="s">
        <v>106</v>
      </c>
      <c r="G11" s="57"/>
    </row>
    <row r="12" spans="2:7">
      <c r="B12" s="59" t="s">
        <v>102</v>
      </c>
      <c r="C12" s="61">
        <f>+C6</f>
        <v>0</v>
      </c>
      <c r="D12" s="61">
        <f t="shared" ref="D12:E12" si="1">+D6</f>
        <v>0</v>
      </c>
      <c r="E12" s="61">
        <f t="shared" si="1"/>
        <v>0</v>
      </c>
      <c r="F12" s="61">
        <f>+E12+D12+(C12*12)</f>
        <v>0</v>
      </c>
      <c r="G12" s="58"/>
    </row>
    <row r="13" spans="2:7">
      <c r="B13" s="59" t="s">
        <v>110</v>
      </c>
      <c r="C13" s="133"/>
      <c r="D13" s="133"/>
      <c r="E13" s="133"/>
      <c r="F13" s="61">
        <f t="shared" ref="F13:F14" si="2">+E13+D13+(C13*12)</f>
        <v>0</v>
      </c>
      <c r="G13" s="58"/>
    </row>
    <row r="14" spans="2:7">
      <c r="B14" s="59" t="s">
        <v>112</v>
      </c>
      <c r="C14" s="133"/>
      <c r="D14" s="133"/>
      <c r="E14" s="133"/>
      <c r="F14" s="61">
        <f t="shared" si="2"/>
        <v>0</v>
      </c>
      <c r="G14" s="58"/>
    </row>
    <row r="15" spans="2:7">
      <c r="B15" s="60" t="s">
        <v>28</v>
      </c>
      <c r="C15" s="62">
        <f>+C6+C13+C14</f>
        <v>0</v>
      </c>
      <c r="D15" s="62">
        <f t="shared" ref="D15:F15" si="3">+D6+D13+D14</f>
        <v>0</v>
      </c>
      <c r="E15" s="62">
        <f t="shared" si="3"/>
        <v>0</v>
      </c>
      <c r="F15" s="63">
        <f t="shared" si="3"/>
        <v>0</v>
      </c>
      <c r="G15" s="58"/>
    </row>
    <row r="16" spans="2:7">
      <c r="C16" s="58"/>
      <c r="D16" s="58"/>
      <c r="E16" s="58"/>
      <c r="F16" s="58"/>
      <c r="G16" s="58"/>
    </row>
    <row r="17" spans="3:7">
      <c r="C17" s="58"/>
      <c r="D17" s="58"/>
      <c r="E17" s="58"/>
      <c r="F17" s="58"/>
      <c r="G17" s="58"/>
    </row>
    <row r="18" spans="3:7">
      <c r="C18" s="58"/>
      <c r="D18" s="58"/>
      <c r="E18" s="58"/>
      <c r="F18" s="58"/>
      <c r="G18" s="58"/>
    </row>
    <row r="19" spans="3:7">
      <c r="C19" s="58"/>
      <c r="D19" s="58"/>
      <c r="E19" s="58"/>
      <c r="F19" s="58"/>
      <c r="G19" s="58"/>
    </row>
    <row r="20" spans="3:7">
      <c r="C20" s="58"/>
      <c r="D20" s="58"/>
      <c r="E20" s="58"/>
      <c r="F20" s="58"/>
      <c r="G20" s="58"/>
    </row>
    <row r="21" spans="3:7">
      <c r="C21" s="58"/>
      <c r="D21" s="58"/>
      <c r="E21" s="58"/>
      <c r="F21" s="58"/>
      <c r="G21" s="5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Sales in units</vt:lpstr>
      <vt:lpstr>Price calculation</vt:lpstr>
      <vt:lpstr>Revenues</vt:lpstr>
      <vt:lpstr>Sales_revenues_4 years</vt:lpstr>
      <vt:lpstr>Sales and revenues overview</vt:lpstr>
      <vt:lpstr>COGS</vt:lpstr>
      <vt:lpstr>Distribution costs</vt:lpstr>
      <vt:lpstr>Calculation Personnel costs</vt:lpstr>
      <vt:lpstr>Personnel costs</vt:lpstr>
      <vt:lpstr>Marketing costs</vt:lpstr>
      <vt:lpstr>Cost structure</vt:lpstr>
      <vt:lpstr>Depreciation schedule</vt:lpstr>
      <vt:lpstr>Liquidity plan</vt:lpstr>
      <vt:lpstr>PLA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Federer</dc:creator>
  <cp:lastModifiedBy>Alexandra Federer</cp:lastModifiedBy>
  <cp:lastPrinted>2022-02-07T17:40:15Z</cp:lastPrinted>
  <dcterms:created xsi:type="dcterms:W3CDTF">2021-12-07T18:24:59Z</dcterms:created>
  <dcterms:modified xsi:type="dcterms:W3CDTF">2022-02-07T18:10:24Z</dcterms:modified>
</cp:coreProperties>
</file>